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Diretor\Desktop\Wanna Invest\Planilhas Wanna\"/>
    </mc:Choice>
  </mc:AlternateContent>
  <xr:revisionPtr revIDLastSave="0" documentId="13_ncr:1_{A3CEBB14-C65B-4C25-993B-DD9722110C7F}" xr6:coauthVersionLast="47" xr6:coauthVersionMax="47" xr10:uidLastSave="{00000000-0000-0000-0000-000000000000}"/>
  <workbookProtection workbookAlgorithmName="SHA-512" workbookHashValue="FDnHB+qgv3Q9EBf0dczddvu6Q8XWEDzhb1QJbFsmBA8G5BWTUW1TfMXK/87sjLn00z6tlUEgje4BWMH8cIYhKA==" workbookSaltValue="Q6uoCOINFV5ydN9a6P+ZgQ==" workbookSpinCount="100000" lockStructure="1"/>
  <bookViews>
    <workbookView xWindow="-120" yWindow="-120" windowWidth="29040" windowHeight="15840" xr2:uid="{00000000-000D-0000-FFFF-FFFF00000000}"/>
  </bookViews>
  <sheets>
    <sheet name="Calculadora de Sobrevivência" sheetId="1" r:id="rId1"/>
    <sheet name="Conteúdos" sheetId="12" r:id="rId2"/>
    <sheet name="Sobre" sheetId="11" r:id="rId3"/>
  </sheets>
  <definedNames>
    <definedName name="_xlnm.Print_Area" localSheetId="0">'Calculadora de Sobrevivência'!$A$1:$L$61</definedName>
    <definedName name="_xlnm.Print_Area" localSheetId="1">Conteúdos!$A$1:$R$42</definedName>
    <definedName name="_xlnm.Print_Area" localSheetId="2">Sobre!$A$1:$Q$41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C12" i="1" l="1"/>
  <c r="C36" i="1" l="1"/>
  <c r="C35" i="1"/>
  <c r="C34" i="1"/>
  <c r="B19" i="1" l="1"/>
  <c r="B23" i="1"/>
  <c r="C29" i="1"/>
  <c r="C28" i="1"/>
  <c r="G38" i="1" l="1"/>
  <c r="H36" i="1"/>
  <c r="H35" i="1"/>
  <c r="H34" i="1"/>
  <c r="H33" i="1"/>
  <c r="H32" i="1"/>
  <c r="H31" i="1"/>
  <c r="H30" i="1"/>
  <c r="H29" i="1"/>
  <c r="H28" i="1"/>
  <c r="H27" i="1"/>
  <c r="C30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7" i="1"/>
  <c r="H6" i="1"/>
  <c r="F6" i="1"/>
  <c r="H38" i="1" l="1"/>
  <c r="K6" i="1"/>
  <c r="F7" i="1"/>
  <c r="C6" i="1"/>
  <c r="C13" i="1"/>
  <c r="C14" i="1" s="1"/>
  <c r="E8" i="1"/>
  <c r="K7" i="1" l="1"/>
  <c r="E9" i="1"/>
  <c r="F8" i="1"/>
  <c r="F9" i="1" l="1"/>
  <c r="E10" i="1"/>
  <c r="K8" i="1"/>
  <c r="K9" i="1" l="1"/>
  <c r="F10" i="1"/>
  <c r="E11" i="1"/>
  <c r="F11" i="1" l="1"/>
  <c r="E12" i="1"/>
  <c r="K10" i="1"/>
  <c r="F12" i="1" l="1"/>
  <c r="E13" i="1"/>
  <c r="K11" i="1"/>
  <c r="F13" i="1" l="1"/>
  <c r="E14" i="1"/>
  <c r="K12" i="1"/>
  <c r="K13" i="1" l="1"/>
  <c r="F14" i="1"/>
  <c r="E15" i="1"/>
  <c r="K14" i="1" l="1"/>
  <c r="F15" i="1"/>
  <c r="E16" i="1"/>
  <c r="K15" i="1" l="1"/>
  <c r="E17" i="1"/>
  <c r="F16" i="1"/>
  <c r="K16" i="1" l="1"/>
  <c r="E18" i="1"/>
  <c r="F17" i="1"/>
  <c r="K17" i="1" l="1"/>
  <c r="E19" i="1"/>
  <c r="F18" i="1"/>
  <c r="K18" i="1" l="1"/>
  <c r="E20" i="1"/>
  <c r="F19" i="1"/>
  <c r="K19" i="1" l="1"/>
  <c r="E21" i="1"/>
  <c r="F20" i="1"/>
  <c r="K20" i="1" l="1"/>
  <c r="E22" i="1"/>
  <c r="F21" i="1"/>
  <c r="K21" i="1" l="1"/>
  <c r="E23" i="1"/>
  <c r="F22" i="1"/>
  <c r="K22" i="1" l="1"/>
  <c r="E24" i="1"/>
  <c r="F23" i="1"/>
  <c r="K23" i="1" l="1"/>
  <c r="E25" i="1"/>
  <c r="F24" i="1"/>
  <c r="K24" i="1" l="1"/>
  <c r="F25" i="1"/>
  <c r="E26" i="1"/>
  <c r="K25" i="1" l="1"/>
  <c r="E27" i="1"/>
  <c r="F26" i="1"/>
  <c r="K26" i="1" l="1"/>
  <c r="E28" i="1"/>
  <c r="F27" i="1"/>
  <c r="K27" i="1" l="1"/>
  <c r="E29" i="1"/>
  <c r="F28" i="1"/>
  <c r="K28" i="1" l="1"/>
  <c r="E30" i="1"/>
  <c r="F29" i="1"/>
  <c r="K29" i="1" l="1"/>
  <c r="E31" i="1"/>
  <c r="F30" i="1"/>
  <c r="K30" i="1" l="1"/>
  <c r="E32" i="1"/>
  <c r="F31" i="1"/>
  <c r="K31" i="1" l="1"/>
  <c r="E33" i="1"/>
  <c r="F32" i="1"/>
  <c r="K32" i="1" l="1"/>
  <c r="E34" i="1"/>
  <c r="F33" i="1"/>
  <c r="K33" i="1" l="1"/>
  <c r="E35" i="1"/>
  <c r="F34" i="1"/>
  <c r="K34" i="1" l="1"/>
  <c r="E36" i="1"/>
  <c r="F35" i="1"/>
  <c r="K35" i="1" l="1"/>
  <c r="F36" i="1"/>
  <c r="K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Diretor</author>
  </authors>
  <commentList>
    <comment ref="C26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Insira a taxa de acerto do setup que você está usando.</t>
        </r>
      </text>
    </comment>
  </commentList>
</comments>
</file>

<file path=xl/sharedStrings.xml><?xml version="1.0" encoding="utf-8"?>
<sst xmlns="http://schemas.openxmlformats.org/spreadsheetml/2006/main" count="76" uniqueCount="63">
  <si>
    <t>Calculadora de Sobrevivência no Mercado</t>
  </si>
  <si>
    <t>Preencha os campos em amarelo</t>
  </si>
  <si>
    <t>Trader:</t>
  </si>
  <si>
    <t>Oportunidade de Sobrevivência no Mercado</t>
  </si>
  <si>
    <t>Dia</t>
  </si>
  <si>
    <t>Gain ou Loss 
no dia</t>
  </si>
  <si>
    <t>Rentabilidade do Capital Inicial</t>
  </si>
  <si>
    <t>Diário de Bordo</t>
  </si>
  <si>
    <t>Resultado Acumulado</t>
  </si>
  <si>
    <t>Dias restantes no mercado se apenas tomar loss</t>
  </si>
  <si>
    <t>Critérios do Trade</t>
  </si>
  <si>
    <t>Escolha o ativo a ser operado</t>
  </si>
  <si>
    <t>Capital Inicial</t>
  </si>
  <si>
    <t>Qtde de trades por dia</t>
  </si>
  <si>
    <t>Objetivos</t>
  </si>
  <si>
    <t>Meta de ganho no mês</t>
  </si>
  <si>
    <t>Meta de ganho no dia</t>
  </si>
  <si>
    <t>Ganhos até agora</t>
  </si>
  <si>
    <t>% atingido da meta no mês</t>
  </si>
  <si>
    <t>Meta por trade</t>
  </si>
  <si>
    <t>Gain</t>
  </si>
  <si>
    <t>Loss</t>
  </si>
  <si>
    <t>Relação Ganho x Risco</t>
  </si>
  <si>
    <t>Financeiro</t>
  </si>
  <si>
    <t>Dicas para Disciplina</t>
  </si>
  <si>
    <t xml:space="preserve"> - Não deixe sua ansiedade operar por você.</t>
  </si>
  <si>
    <t>Total do mês</t>
  </si>
  <si>
    <t>gsg</t>
  </si>
  <si>
    <t>Revisão:</t>
  </si>
  <si>
    <t>Autor:</t>
  </si>
  <si>
    <t>Descrição:</t>
  </si>
  <si>
    <t>Essa planilha tem objetivo apenas educacional, sendo uma ferramenta de acompanhamento pessoal.</t>
  </si>
  <si>
    <t>O conteúdo apresentado reflete única e exclusivamente opinião pessoal, foi elaborado de forma independente e autônoma e não caracteriza qualquer recomendação.</t>
  </si>
  <si>
    <t>Use a planilha por sua conta e risco. As fórmulas e cálculos que integram essa planilha podem apresentar erros, por isso realize testes antes de usar definitivamente.</t>
  </si>
  <si>
    <t xml:space="preserve">Caso queira reportar elogios, críticas ou sugestões entre em contato: </t>
  </si>
  <si>
    <t>Gil Garcia</t>
  </si>
  <si>
    <t>Emocional</t>
  </si>
  <si>
    <t>Bom</t>
  </si>
  <si>
    <t>Neutro</t>
  </si>
  <si>
    <t>Ruim</t>
  </si>
  <si>
    <t>Anotações:</t>
  </si>
  <si>
    <t>% das operações realizadas em cada emocional</t>
  </si>
  <si>
    <t>desenvolvido por Pensativamente Consultoria ©</t>
  </si>
  <si>
    <t>Planilhas Calculadora de Sobrevivência no Mercado com gestão emocional para Mini-índice, Mini-Dólar e Papéis.</t>
  </si>
  <si>
    <t>Mini Dólar</t>
  </si>
  <si>
    <r>
      <t xml:space="preserve">Calculadora de Sobrevivência no Mercado
</t>
    </r>
    <r>
      <rPr>
        <sz val="18"/>
        <color theme="9" tint="-0.249977111117893"/>
        <rFont val="Calibri"/>
        <family val="2"/>
        <scheme val="minor"/>
      </rPr>
      <t>com Gestão Emocional</t>
    </r>
  </si>
  <si>
    <t>Pregões no mês</t>
  </si>
  <si>
    <t>Taxa de acerto</t>
  </si>
  <si>
    <t>&lt;digite seu nome aqui&gt;</t>
  </si>
  <si>
    <t>Criação:</t>
  </si>
  <si>
    <r>
      <t>DISCLAIMER:</t>
    </r>
    <r>
      <rPr>
        <b/>
        <sz val="11"/>
        <color rgb="FFFF0000"/>
        <rFont val="Calibri"/>
        <family val="2"/>
      </rPr>
      <t xml:space="preserve"> Esta planilha tem como propósito único de fornecer informações para estudo e não constitui ou deve ser interpretada como oferta ou solicitação ou recomendação de compra e venda de qualquer ativo financeiro ou estratégia de negocio específica. Todas as opiniões aqui contidas foram elaboradas dentro do contexto e conjuntura no momento em que a apresentação foi feita, podendo mudar sem aviso prévio, bem como não levam em consideração os objetivos de investimento, a situação financeira ou as necessidades específicas de determinado investidor.</t>
    </r>
  </si>
  <si>
    <t>Sugestões ou elogios envie email para:</t>
  </si>
  <si>
    <t xml:space="preserve"> - Acompanhe  diariamente  a</t>
  </si>
  <si>
    <t>Fique por dentro de tudo que acontece na Wanna Invest</t>
  </si>
  <si>
    <t>Conheça as estratégias Wanna Invest</t>
  </si>
  <si>
    <r>
      <t xml:space="preserve">acesse o site: </t>
    </r>
    <r>
      <rPr>
        <b/>
        <sz val="14"/>
        <color theme="8"/>
        <rFont val="Calibri"/>
        <family val="2"/>
      </rPr>
      <t>www.wannainvest.com.br</t>
    </r>
  </si>
  <si>
    <t>Ferramenta desenvolvida por   Pensativamente Consultoria ©</t>
  </si>
  <si>
    <t>pensativamenteconsultoria@gmail.com</t>
  </si>
  <si>
    <t xml:space="preserve">Copyright 2008/2024 Gil Garcia, Pensativamente Consultoria | Todos os direitos reservados. A cópia do conteúdo desta planilha é proibida. Para distribuição solicite autorização ao autor.
Essa planilha foi licenciada pelo autor para uso exclusivo da Wanna Invest em suas aulas e treinamentos.
O conteúdo desta obra ampara-se no direito fundamental à manifestação do pensamento, previsto nos arts. 5º, IV e 220 da Constituição Federal de 1988 
Princípio da Autorresponsabilidade: Toda e qualquer decisão tomada após a leitura e o uso do conteúdo deste material é de única e exclusiva responsabilidade do leitor/usuário.
Princípio da Descrença: Não acredite em nada, nem mesmo no que foi dito aqui. Estude outras fontes, pense, tenha as suas próprias experiências e tire as suas conclusões pessoais.    
             </t>
  </si>
  <si>
    <t xml:space="preserve"> - Siga seu planejamento fielmente</t>
  </si>
  <si>
    <t>live Wanna Invest</t>
  </si>
  <si>
    <t>sac@wannainvest.com.br</t>
  </si>
  <si>
    <t>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</si>
</sst>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d"/>
    <numFmt numFmtId="165" formatCode="mmm/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8"/>
      <color theme="9" tint="-0.249977111117893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</font>
    <font>
      <b/>
      <sz val="11"/>
      <color theme="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9"/>
      <color theme="0"/>
      <name val="Calibri"/>
      <family val="2"/>
      <scheme val="minor"/>
    </font>
    <font>
      <sz val="3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8"/>
      <name val="Calibri"/>
      <family val="2"/>
    </font>
    <font>
      <sz val="14"/>
      <color theme="8"/>
      <name val="Calibri"/>
      <family val="2"/>
    </font>
    <font>
      <b/>
      <sz val="14"/>
      <color theme="8"/>
      <name val="Calibri"/>
      <family val="2"/>
    </font>
    <font>
      <sz val="5"/>
      <color theme="2" tint="-9.9978637043366805E-2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0" tint="-0.1499984740745262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/>
  </cellStyleXfs>
  <cellXfs count="151">
    <xf numFmtId="0" fontId="0" fillId="0" borderId="0" xfId="0"/>
    <xf numFmtId="0" fontId="6" fillId="0" borderId="0" xfId="10" applyFont="1" applyAlignment="1">
      <alignment vertical="center"/>
    </xf>
    <xf numFmtId="0" fontId="8" fillId="0" borderId="0" xfId="10" applyFont="1"/>
    <xf numFmtId="0" fontId="13" fillId="0" borderId="0" xfId="0" applyFont="1" applyAlignment="1" applyProtection="1">
      <alignment horizontal="right" vertical="top"/>
      <protection hidden="1"/>
    </xf>
    <xf numFmtId="0" fontId="16" fillId="0" borderId="0" xfId="0" applyFont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0" fontId="21" fillId="0" borderId="0" xfId="6" applyFont="1" applyFill="1" applyAlignment="1" applyProtection="1">
      <alignment horizontal="center" wrapText="1"/>
      <protection hidden="1"/>
    </xf>
    <xf numFmtId="0" fontId="22" fillId="0" borderId="0" xfId="6" applyFont="1" applyFill="1" applyProtection="1">
      <protection hidden="1"/>
    </xf>
    <xf numFmtId="164" fontId="22" fillId="0" borderId="2" xfId="4" applyNumberFormat="1" applyFont="1" applyFill="1" applyBorder="1" applyAlignment="1" applyProtection="1">
      <alignment horizontal="center"/>
      <protection hidden="1"/>
    </xf>
    <xf numFmtId="44" fontId="22" fillId="6" borderId="2" xfId="2" applyFont="1" applyFill="1" applyBorder="1" applyAlignment="1" applyProtection="1">
      <alignment horizontal="center"/>
      <protection locked="0" hidden="1"/>
    </xf>
    <xf numFmtId="9" fontId="22" fillId="0" borderId="2" xfId="3" applyFont="1" applyFill="1" applyBorder="1" applyAlignment="1" applyProtection="1">
      <alignment horizontal="center"/>
      <protection hidden="1"/>
    </xf>
    <xf numFmtId="44" fontId="22" fillId="6" borderId="2" xfId="2" applyFont="1" applyFill="1" applyBorder="1" applyProtection="1">
      <protection locked="0"/>
    </xf>
    <xf numFmtId="44" fontId="24" fillId="6" borderId="2" xfId="2" applyFont="1" applyFill="1" applyBorder="1" applyAlignment="1" applyProtection="1">
      <alignment horizontal="center"/>
      <protection locked="0" hidden="1"/>
    </xf>
    <xf numFmtId="44" fontId="22" fillId="0" borderId="2" xfId="2" applyFont="1" applyFill="1" applyBorder="1" applyAlignment="1" applyProtection="1">
      <alignment horizontal="center"/>
      <protection hidden="1"/>
    </xf>
    <xf numFmtId="0" fontId="22" fillId="0" borderId="0" xfId="6" applyFont="1" applyFill="1" applyAlignment="1" applyProtection="1">
      <protection hidden="1"/>
    </xf>
    <xf numFmtId="14" fontId="22" fillId="0" borderId="2" xfId="4" applyNumberFormat="1" applyFont="1" applyFill="1" applyBorder="1" applyAlignment="1" applyProtection="1">
      <alignment horizontal="center"/>
      <protection hidden="1"/>
    </xf>
    <xf numFmtId="0" fontId="22" fillId="0" borderId="0" xfId="6" applyFont="1" applyFill="1" applyAlignment="1" applyProtection="1">
      <alignment horizontal="left"/>
      <protection hidden="1"/>
    </xf>
    <xf numFmtId="44" fontId="22" fillId="6" borderId="0" xfId="2" applyFont="1" applyFill="1" applyProtection="1">
      <protection locked="0" hidden="1"/>
    </xf>
    <xf numFmtId="0" fontId="22" fillId="6" borderId="0" xfId="7" applyFont="1" applyFill="1" applyAlignment="1" applyProtection="1">
      <alignment horizontal="center"/>
      <protection locked="0" hidden="1"/>
    </xf>
    <xf numFmtId="44" fontId="22" fillId="0" borderId="0" xfId="7" applyNumberFormat="1" applyFont="1" applyFill="1" applyAlignment="1" applyProtection="1">
      <protection hidden="1"/>
    </xf>
    <xf numFmtId="44" fontId="22" fillId="0" borderId="0" xfId="2" applyFont="1" applyFill="1" applyAlignment="1" applyProtection="1">
      <protection hidden="1"/>
    </xf>
    <xf numFmtId="9" fontId="22" fillId="0" borderId="0" xfId="3" applyFont="1" applyFill="1" applyAlignment="1" applyProtection="1">
      <protection hidden="1"/>
    </xf>
    <xf numFmtId="0" fontId="25" fillId="6" borderId="0" xfId="7" applyFont="1" applyFill="1" applyAlignment="1" applyProtection="1">
      <alignment horizontal="center"/>
      <protection locked="0" hidden="1"/>
    </xf>
    <xf numFmtId="0" fontId="26" fillId="7" borderId="0" xfId="6" applyFont="1" applyFill="1" applyAlignment="1" applyProtection="1">
      <protection hidden="1"/>
    </xf>
    <xf numFmtId="0" fontId="22" fillId="7" borderId="0" xfId="6" applyFont="1" applyFill="1" applyAlignment="1" applyProtection="1">
      <protection hidden="1"/>
    </xf>
    <xf numFmtId="0" fontId="22" fillId="0" borderId="0" xfId="7" applyFont="1" applyFill="1" applyAlignment="1" applyProtection="1">
      <alignment horizontal="left" indent="1"/>
      <protection hidden="1"/>
    </xf>
    <xf numFmtId="9" fontId="22" fillId="6" borderId="0" xfId="7" applyNumberFormat="1" applyFont="1" applyFill="1" applyAlignment="1" applyProtection="1">
      <alignment horizontal="center"/>
      <protection locked="0" hidden="1"/>
    </xf>
    <xf numFmtId="44" fontId="22" fillId="0" borderId="0" xfId="2" applyFont="1" applyFill="1" applyAlignment="1" applyProtection="1">
      <alignment horizontal="center"/>
      <protection hidden="1"/>
    </xf>
    <xf numFmtId="0" fontId="22" fillId="0" borderId="0" xfId="1" applyNumberFormat="1" applyFont="1" applyFill="1" applyAlignment="1" applyProtection="1">
      <alignment horizontal="center"/>
      <protection hidden="1"/>
    </xf>
    <xf numFmtId="9" fontId="22" fillId="0" borderId="0" xfId="3" applyFont="1" applyFill="1" applyAlignment="1" applyProtection="1">
      <alignment horizontal="center"/>
      <protection hidden="1"/>
    </xf>
    <xf numFmtId="0" fontId="21" fillId="0" borderId="0" xfId="7" applyFont="1" applyFill="1" applyAlignment="1" applyProtection="1">
      <protection hidden="1"/>
    </xf>
    <xf numFmtId="0" fontId="22" fillId="0" borderId="0" xfId="0" applyFont="1" applyProtection="1">
      <protection hidden="1"/>
    </xf>
    <xf numFmtId="44" fontId="22" fillId="0" borderId="0" xfId="6" applyNumberFormat="1" applyFont="1" applyFill="1" applyAlignment="1" applyProtection="1">
      <protection hidden="1"/>
    </xf>
    <xf numFmtId="44" fontId="22" fillId="0" borderId="0" xfId="3" applyNumberFormat="1" applyFont="1" applyFill="1" applyAlignment="1" applyProtection="1">
      <alignment horizontal="center"/>
      <protection hidden="1"/>
    </xf>
    <xf numFmtId="44" fontId="27" fillId="0" borderId="2" xfId="2" applyFont="1" applyFill="1" applyBorder="1" applyAlignment="1" applyProtection="1">
      <alignment horizontal="center"/>
      <protection hidden="1"/>
    </xf>
    <xf numFmtId="44" fontId="27" fillId="0" borderId="0" xfId="2" applyFont="1" applyFill="1" applyBorder="1" applyAlignment="1" applyProtection="1">
      <alignment horizontal="center"/>
      <protection hidden="1"/>
    </xf>
    <xf numFmtId="9" fontId="22" fillId="0" borderId="0" xfId="3" applyFont="1" applyFill="1" applyBorder="1" applyAlignment="1" applyProtection="1">
      <alignment horizontal="center"/>
      <protection hidden="1"/>
    </xf>
    <xf numFmtId="44" fontId="22" fillId="0" borderId="0" xfId="2" applyFont="1" applyFill="1" applyProtection="1">
      <protection hidden="1"/>
    </xf>
    <xf numFmtId="0" fontId="28" fillId="0" borderId="0" xfId="0" applyFont="1" applyAlignment="1" applyProtection="1">
      <alignment horizontal="right"/>
      <protection hidden="1"/>
    </xf>
    <xf numFmtId="0" fontId="21" fillId="0" borderId="0" xfId="6" applyFont="1" applyFill="1" applyAlignment="1" applyProtection="1">
      <protection hidden="1"/>
    </xf>
    <xf numFmtId="0" fontId="22" fillId="0" borderId="0" xfId="6" applyFont="1" applyFill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/>
      <protection hidden="1"/>
    </xf>
    <xf numFmtId="0" fontId="22" fillId="0" borderId="7" xfId="7" applyFont="1" applyFill="1" applyBorder="1" applyAlignment="1" applyProtection="1">
      <alignment horizontal="left"/>
      <protection hidden="1"/>
    </xf>
    <xf numFmtId="0" fontId="22" fillId="0" borderId="3" xfId="7" applyFont="1" applyFill="1" applyBorder="1" applyAlignment="1" applyProtection="1">
      <alignment horizontal="left"/>
      <protection hidden="1"/>
    </xf>
    <xf numFmtId="0" fontId="22" fillId="0" borderId="8" xfId="7" applyFont="1" applyFill="1" applyBorder="1" applyAlignment="1" applyProtection="1">
      <alignment horizontal="left"/>
      <protection hidden="1"/>
    </xf>
    <xf numFmtId="0" fontId="22" fillId="0" borderId="10" xfId="7" applyFont="1" applyFill="1" applyBorder="1" applyAlignment="1" applyProtection="1">
      <alignment horizontal="left"/>
      <protection hidden="1"/>
    </xf>
    <xf numFmtId="0" fontId="30" fillId="0" borderId="0" xfId="0" applyFont="1" applyAlignment="1" applyProtection="1">
      <alignment horizontal="right"/>
      <protection hidden="1"/>
    </xf>
    <xf numFmtId="0" fontId="5" fillId="0" borderId="0" xfId="9" applyProtection="1">
      <protection hidden="1"/>
    </xf>
    <xf numFmtId="0" fontId="5" fillId="0" borderId="5" xfId="9" applyBorder="1" applyProtection="1">
      <protection hidden="1"/>
    </xf>
    <xf numFmtId="0" fontId="1" fillId="0" borderId="0" xfId="11"/>
    <xf numFmtId="0" fontId="5" fillId="0" borderId="9" xfId="9" applyBorder="1" applyProtection="1">
      <protection hidden="1"/>
    </xf>
    <xf numFmtId="0" fontId="32" fillId="0" borderId="0" xfId="11" applyFont="1" applyProtection="1">
      <protection hidden="1"/>
    </xf>
    <xf numFmtId="0" fontId="32" fillId="0" borderId="0" xfId="11" applyFont="1" applyAlignment="1" applyProtection="1">
      <alignment horizontal="right"/>
      <protection hidden="1"/>
    </xf>
    <xf numFmtId="0" fontId="5" fillId="0" borderId="0" xfId="9"/>
    <xf numFmtId="0" fontId="1" fillId="0" borderId="4" xfId="11" applyBorder="1"/>
    <xf numFmtId="0" fontId="5" fillId="0" borderId="5" xfId="9" applyBorder="1"/>
    <xf numFmtId="0" fontId="1" fillId="0" borderId="5" xfId="11" applyBorder="1"/>
    <xf numFmtId="0" fontId="1" fillId="0" borderId="6" xfId="11" applyBorder="1"/>
    <xf numFmtId="0" fontId="1" fillId="0" borderId="7" xfId="11" applyBorder="1"/>
    <xf numFmtId="0" fontId="1" fillId="0" borderId="3" xfId="11" applyBorder="1"/>
    <xf numFmtId="0" fontId="1" fillId="0" borderId="0" xfId="10"/>
    <xf numFmtId="0" fontId="7" fillId="0" borderId="0" xfId="10" applyFont="1"/>
    <xf numFmtId="165" fontId="8" fillId="0" borderId="0" xfId="10" applyNumberFormat="1" applyFont="1"/>
    <xf numFmtId="0" fontId="4" fillId="0" borderId="0" xfId="12" applyFill="1" applyBorder="1"/>
    <xf numFmtId="0" fontId="8" fillId="0" borderId="0" xfId="10" applyFont="1" applyAlignment="1">
      <alignment horizontal="left"/>
    </xf>
    <xf numFmtId="0" fontId="1" fillId="0" borderId="8" xfId="11" applyBorder="1"/>
    <xf numFmtId="0" fontId="9" fillId="0" borderId="9" xfId="10" applyFont="1" applyBorder="1"/>
    <xf numFmtId="0" fontId="1" fillId="0" borderId="9" xfId="10" applyBorder="1"/>
    <xf numFmtId="0" fontId="1" fillId="0" borderId="9" xfId="11" applyBorder="1"/>
    <xf numFmtId="0" fontId="1" fillId="0" borderId="10" xfId="11" applyBorder="1"/>
    <xf numFmtId="0" fontId="11" fillId="0" borderId="0" xfId="11" applyFont="1"/>
    <xf numFmtId="0" fontId="5" fillId="0" borderId="9" xfId="9" applyBorder="1"/>
    <xf numFmtId="0" fontId="4" fillId="0" borderId="0" xfId="12" applyFill="1" applyBorder="1" applyAlignment="1"/>
    <xf numFmtId="0" fontId="14" fillId="0" borderId="7" xfId="7" applyFont="1" applyFill="1" applyBorder="1" applyAlignment="1" applyProtection="1">
      <alignment horizontal="left"/>
      <protection hidden="1"/>
    </xf>
    <xf numFmtId="0" fontId="22" fillId="0" borderId="0" xfId="7" applyFont="1" applyFill="1" applyBorder="1" applyAlignment="1" applyProtection="1">
      <protection locked="0" hidden="1"/>
    </xf>
    <xf numFmtId="0" fontId="22" fillId="0" borderId="3" xfId="7" applyFont="1" applyFill="1" applyBorder="1" applyAlignment="1" applyProtection="1">
      <protection locked="0" hidden="1"/>
    </xf>
    <xf numFmtId="0" fontId="22" fillId="0" borderId="9" xfId="7" applyFont="1" applyFill="1" applyBorder="1" applyAlignment="1" applyProtection="1">
      <protection locked="0" hidden="1"/>
    </xf>
    <xf numFmtId="0" fontId="22" fillId="0" borderId="10" xfId="7" applyFont="1" applyFill="1" applyBorder="1" applyAlignment="1" applyProtection="1">
      <protection locked="0" hidden="1"/>
    </xf>
    <xf numFmtId="0" fontId="38" fillId="0" borderId="0" xfId="0" applyFont="1" applyAlignment="1" applyProtection="1">
      <alignment horizontal="right"/>
      <protection hidden="1"/>
    </xf>
    <xf numFmtId="0" fontId="39" fillId="0" borderId="0" xfId="0" applyFont="1" applyAlignment="1" applyProtection="1">
      <alignment horizontal="right"/>
      <protection hidden="1"/>
    </xf>
    <xf numFmtId="0" fontId="40" fillId="0" borderId="3" xfId="8" applyFont="1" applyFill="1" applyBorder="1" applyAlignment="1" applyProtection="1">
      <alignment horizontal="left"/>
      <protection hidden="1"/>
    </xf>
    <xf numFmtId="0" fontId="41" fillId="0" borderId="0" xfId="9" applyFont="1" applyProtection="1">
      <protection hidden="1"/>
    </xf>
    <xf numFmtId="0" fontId="42" fillId="0" borderId="0" xfId="9" applyFont="1" applyAlignment="1" applyProtection="1">
      <alignment horizontal="right"/>
      <protection hidden="1"/>
    </xf>
    <xf numFmtId="0" fontId="1" fillId="0" borderId="0" xfId="14" applyProtection="1">
      <protection hidden="1"/>
    </xf>
    <xf numFmtId="0" fontId="1" fillId="0" borderId="4" xfId="14" applyBorder="1" applyProtection="1">
      <protection hidden="1"/>
    </xf>
    <xf numFmtId="0" fontId="1" fillId="0" borderId="5" xfId="14" applyBorder="1" applyProtection="1">
      <protection hidden="1"/>
    </xf>
    <xf numFmtId="0" fontId="1" fillId="0" borderId="6" xfId="14" applyBorder="1" applyProtection="1">
      <protection hidden="1"/>
    </xf>
    <xf numFmtId="0" fontId="1" fillId="0" borderId="7" xfId="14" applyBorder="1" applyProtection="1">
      <protection hidden="1"/>
    </xf>
    <xf numFmtId="0" fontId="1" fillId="0" borderId="3" xfId="14" applyBorder="1" applyProtection="1">
      <protection hidden="1"/>
    </xf>
    <xf numFmtId="0" fontId="31" fillId="0" borderId="0" xfId="15" applyFont="1" applyAlignment="1" applyProtection="1">
      <alignment vertical="center"/>
      <protection hidden="1"/>
    </xf>
    <xf numFmtId="0" fontId="1" fillId="0" borderId="0" xfId="14"/>
    <xf numFmtId="0" fontId="1" fillId="0" borderId="0" xfId="15" applyProtection="1">
      <protection hidden="1"/>
    </xf>
    <xf numFmtId="0" fontId="11" fillId="0" borderId="0" xfId="14" applyFont="1" applyProtection="1">
      <protection hidden="1"/>
    </xf>
    <xf numFmtId="0" fontId="1" fillId="0" borderId="8" xfId="14" applyBorder="1" applyProtection="1">
      <protection hidden="1"/>
    </xf>
    <xf numFmtId="0" fontId="1" fillId="0" borderId="9" xfId="14" applyBorder="1" applyProtection="1">
      <protection hidden="1"/>
    </xf>
    <xf numFmtId="0" fontId="1" fillId="0" borderId="10" xfId="14" applyBorder="1" applyProtection="1">
      <protection hidden="1"/>
    </xf>
    <xf numFmtId="0" fontId="32" fillId="0" borderId="0" xfId="14" applyFont="1" applyProtection="1">
      <protection hidden="1"/>
    </xf>
    <xf numFmtId="0" fontId="32" fillId="0" borderId="0" xfId="14" applyFont="1" applyAlignment="1" applyProtection="1">
      <alignment horizontal="right"/>
      <protection hidden="1"/>
    </xf>
    <xf numFmtId="0" fontId="9" fillId="0" borderId="0" xfId="15" applyFont="1"/>
    <xf numFmtId="0" fontId="1" fillId="0" borderId="0" xfId="15"/>
    <xf numFmtId="0" fontId="1" fillId="0" borderId="3" xfId="14" applyBorder="1"/>
    <xf numFmtId="0" fontId="10" fillId="0" borderId="0" xfId="15" applyFont="1"/>
    <xf numFmtId="0" fontId="41" fillId="0" borderId="0" xfId="9" applyFont="1"/>
    <xf numFmtId="0" fontId="45" fillId="9" borderId="0" xfId="6" applyFont="1" applyFill="1" applyAlignment="1" applyProtection="1">
      <alignment horizontal="left" vertical="center"/>
      <protection hidden="1"/>
    </xf>
    <xf numFmtId="0" fontId="3" fillId="9" borderId="0" xfId="6" applyFill="1" applyAlignment="1" applyProtection="1">
      <alignment horizontal="left" vertical="center"/>
      <protection hidden="1"/>
    </xf>
    <xf numFmtId="0" fontId="45" fillId="9" borderId="0" xfId="6" applyFont="1" applyFill="1" applyAlignment="1" applyProtection="1">
      <protection hidden="1"/>
    </xf>
    <xf numFmtId="14" fontId="22" fillId="6" borderId="12" xfId="4" applyNumberFormat="1" applyFont="1" applyFill="1" applyBorder="1" applyAlignment="1" applyProtection="1">
      <alignment horizontal="center"/>
      <protection locked="0" hidden="1"/>
    </xf>
    <xf numFmtId="164" fontId="22" fillId="0" borderId="12" xfId="4" applyNumberFormat="1" applyFont="1" applyFill="1" applyBorder="1" applyAlignment="1" applyProtection="1">
      <alignment horizontal="center"/>
      <protection hidden="1"/>
    </xf>
    <xf numFmtId="44" fontId="22" fillId="6" borderId="12" xfId="2" applyFont="1" applyFill="1" applyBorder="1" applyAlignment="1" applyProtection="1">
      <alignment horizontal="center"/>
      <protection locked="0" hidden="1"/>
    </xf>
    <xf numFmtId="9" fontId="22" fillId="0" borderId="12" xfId="3" applyFont="1" applyFill="1" applyBorder="1" applyAlignment="1" applyProtection="1">
      <alignment horizontal="center"/>
      <protection hidden="1"/>
    </xf>
    <xf numFmtId="44" fontId="14" fillId="6" borderId="12" xfId="2" applyFont="1" applyFill="1" applyBorder="1" applyProtection="1">
      <protection locked="0"/>
    </xf>
    <xf numFmtId="44" fontId="24" fillId="6" borderId="12" xfId="2" applyFont="1" applyFill="1" applyBorder="1" applyAlignment="1" applyProtection="1">
      <alignment horizontal="center"/>
      <protection locked="0" hidden="1"/>
    </xf>
    <xf numFmtId="44" fontId="22" fillId="0" borderId="12" xfId="2" applyFont="1" applyFill="1" applyBorder="1" applyAlignment="1" applyProtection="1">
      <alignment horizontal="center"/>
      <protection hidden="1"/>
    </xf>
    <xf numFmtId="0" fontId="45" fillId="9" borderId="11" xfId="6" applyFont="1" applyFill="1" applyBorder="1" applyAlignment="1" applyProtection="1">
      <alignment horizontal="center" vertical="center" wrapText="1"/>
      <protection hidden="1"/>
    </xf>
    <xf numFmtId="0" fontId="45" fillId="9" borderId="4" xfId="6" applyFont="1" applyFill="1" applyBorder="1" applyAlignment="1" applyProtection="1">
      <protection hidden="1"/>
    </xf>
    <xf numFmtId="0" fontId="45" fillId="9" borderId="6" xfId="6" applyFont="1" applyFill="1" applyBorder="1" applyAlignment="1" applyProtection="1">
      <protection hidden="1"/>
    </xf>
    <xf numFmtId="0" fontId="4" fillId="0" borderId="0" xfId="8" applyFill="1"/>
    <xf numFmtId="0" fontId="4" fillId="0" borderId="5" xfId="8" applyBorder="1" applyAlignment="1" applyProtection="1">
      <alignment horizontal="left"/>
      <protection hidden="1"/>
    </xf>
    <xf numFmtId="0" fontId="45" fillId="9" borderId="4" xfId="6" applyFont="1" applyFill="1" applyBorder="1" applyAlignment="1" applyProtection="1">
      <alignment horizontal="left"/>
      <protection hidden="1"/>
    </xf>
    <xf numFmtId="0" fontId="45" fillId="9" borderId="5" xfId="6" applyFont="1" applyFill="1" applyBorder="1" applyAlignment="1" applyProtection="1">
      <alignment horizontal="left"/>
      <protection hidden="1"/>
    </xf>
    <xf numFmtId="0" fontId="45" fillId="9" borderId="6" xfId="6" applyFont="1" applyFill="1" applyBorder="1" applyAlignment="1" applyProtection="1">
      <alignment horizontal="left"/>
      <protection hidden="1"/>
    </xf>
    <xf numFmtId="0" fontId="30" fillId="0" borderId="0" xfId="0" applyFont="1" applyAlignment="1" applyProtection="1">
      <alignment horizontal="right"/>
      <protection hidden="1"/>
    </xf>
    <xf numFmtId="0" fontId="22" fillId="0" borderId="7" xfId="7" applyFont="1" applyFill="1" applyBorder="1" applyAlignment="1" applyProtection="1">
      <alignment horizontal="center"/>
      <protection locked="0" hidden="1"/>
    </xf>
    <xf numFmtId="0" fontId="22" fillId="0" borderId="0" xfId="7" applyFont="1" applyFill="1" applyBorder="1" applyAlignment="1" applyProtection="1">
      <alignment horizontal="center"/>
      <protection locked="0" hidden="1"/>
    </xf>
    <xf numFmtId="0" fontId="22" fillId="0" borderId="8" xfId="7" applyFont="1" applyFill="1" applyBorder="1" applyAlignment="1" applyProtection="1">
      <alignment horizontal="center"/>
      <protection locked="0" hidden="1"/>
    </xf>
    <xf numFmtId="0" fontId="22" fillId="0" borderId="9" xfId="7" applyFont="1" applyFill="1" applyBorder="1" applyAlignment="1" applyProtection="1">
      <alignment horizontal="center"/>
      <protection locked="0"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45" fillId="9" borderId="11" xfId="6" applyFont="1" applyFill="1" applyBorder="1" applyAlignment="1" applyProtection="1">
      <alignment horizontal="center" vertical="center" wrapText="1"/>
      <protection hidden="1"/>
    </xf>
    <xf numFmtId="0" fontId="22" fillId="10" borderId="0" xfId="6" applyFont="1" applyFill="1" applyAlignment="1" applyProtection="1">
      <alignment horizontal="left" wrapText="1"/>
      <protection hidden="1"/>
    </xf>
    <xf numFmtId="1" fontId="23" fillId="10" borderId="0" xfId="1" applyNumberFormat="1" applyFont="1" applyFill="1" applyAlignment="1" applyProtection="1">
      <alignment horizontal="center" vertical="center"/>
      <protection hidden="1"/>
    </xf>
    <xf numFmtId="0" fontId="48" fillId="9" borderId="0" xfId="5" applyFont="1" applyFill="1" applyBorder="1" applyAlignment="1" applyProtection="1">
      <alignment horizontal="center"/>
      <protection hidden="1"/>
    </xf>
    <xf numFmtId="0" fontId="48" fillId="9" borderId="3" xfId="5" applyFont="1" applyFill="1" applyBorder="1" applyAlignment="1" applyProtection="1">
      <alignment horizontal="center"/>
      <protection hidden="1"/>
    </xf>
    <xf numFmtId="0" fontId="20" fillId="6" borderId="0" xfId="0" applyFont="1" applyFill="1" applyAlignment="1" applyProtection="1">
      <alignment horizontal="left"/>
      <protection locked="0"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5" fillId="8" borderId="0" xfId="9" applyFill="1" applyAlignment="1" applyProtection="1">
      <alignment horizontal="center"/>
      <protection hidden="1"/>
    </xf>
    <xf numFmtId="0" fontId="1" fillId="0" borderId="7" xfId="14" applyBorder="1" applyAlignment="1" applyProtection="1">
      <alignment horizontal="center"/>
      <protection hidden="1"/>
    </xf>
    <xf numFmtId="0" fontId="1" fillId="0" borderId="0" xfId="14" applyAlignment="1" applyProtection="1">
      <alignment horizontal="center"/>
      <protection hidden="1"/>
    </xf>
    <xf numFmtId="0" fontId="1" fillId="0" borderId="3" xfId="14" applyBorder="1" applyAlignment="1" applyProtection="1">
      <alignment horizontal="center"/>
      <protection hidden="1"/>
    </xf>
    <xf numFmtId="0" fontId="1" fillId="0" borderId="8" xfId="14" applyBorder="1" applyAlignment="1" applyProtection="1">
      <alignment horizontal="center"/>
      <protection hidden="1"/>
    </xf>
    <xf numFmtId="0" fontId="1" fillId="0" borderId="9" xfId="14" applyBorder="1" applyAlignment="1" applyProtection="1">
      <alignment horizontal="center"/>
      <protection hidden="1"/>
    </xf>
    <xf numFmtId="0" fontId="1" fillId="0" borderId="10" xfId="14" applyBorder="1" applyAlignment="1" applyProtection="1">
      <alignment horizontal="center"/>
      <protection hidden="1"/>
    </xf>
    <xf numFmtId="0" fontId="44" fillId="0" borderId="0" xfId="14" applyFont="1" applyAlignment="1" applyProtection="1">
      <alignment horizontal="center"/>
      <protection hidden="1"/>
    </xf>
    <xf numFmtId="0" fontId="8" fillId="0" borderId="0" xfId="10" applyFont="1" applyAlignment="1">
      <alignment horizontal="left" wrapText="1"/>
    </xf>
    <xf numFmtId="0" fontId="8" fillId="0" borderId="3" xfId="10" applyFont="1" applyBorder="1" applyAlignment="1">
      <alignment horizontal="left" wrapText="1"/>
    </xf>
    <xf numFmtId="0" fontId="34" fillId="0" borderId="0" xfId="13" applyFont="1" applyAlignment="1">
      <alignment horizontal="left" vertical="top" wrapText="1"/>
    </xf>
    <xf numFmtId="0" fontId="34" fillId="0" borderId="3" xfId="13" applyFont="1" applyBorder="1" applyAlignment="1">
      <alignment horizontal="left" vertical="top" wrapText="1"/>
    </xf>
    <xf numFmtId="0" fontId="35" fillId="0" borderId="0" xfId="13" applyFont="1" applyAlignment="1">
      <alignment horizontal="left" vertical="center" wrapText="1" readingOrder="1"/>
    </xf>
    <xf numFmtId="0" fontId="35" fillId="0" borderId="3" xfId="13" applyFont="1" applyBorder="1" applyAlignment="1">
      <alignment horizontal="left" vertical="center" wrapText="1" readingOrder="1"/>
    </xf>
    <xf numFmtId="0" fontId="47" fillId="0" borderId="0" xfId="11" applyFont="1" applyAlignment="1" applyProtection="1">
      <alignment horizontal="center"/>
      <protection hidden="1"/>
    </xf>
  </cellXfs>
  <cellStyles count="17">
    <cellStyle name="20% - Ênfase1" xfId="7" builtinId="30"/>
    <cellStyle name="Bom" xfId="4" builtinId="26"/>
    <cellStyle name="Ênfase1" xfId="6" builtinId="29"/>
    <cellStyle name="Hiperlink" xfId="8" builtinId="8"/>
    <cellStyle name="Hiperlink 2" xfId="12" xr:uid="{C3C93435-20D0-4755-9C56-19E7D56146E5}"/>
    <cellStyle name="Hiperlink 3" xfId="16" xr:uid="{1BC00E2A-FF72-4928-85D1-BDF473E4D6EB}"/>
    <cellStyle name="Moeda" xfId="2" builtinId="4"/>
    <cellStyle name="Normal" xfId="0" builtinId="0"/>
    <cellStyle name="Normal 2" xfId="11" xr:uid="{ACF9061F-571E-4F82-A962-EDF6F3A94605}"/>
    <cellStyle name="Normal 2 2" xfId="14" xr:uid="{769A7885-F95A-4F84-8B60-C4EA10E32474}"/>
    <cellStyle name="Normal 3" xfId="13" xr:uid="{3BBCAE52-682B-4A0B-8BEB-AAFBC1114A00}"/>
    <cellStyle name="Normal 4" xfId="10" xr:uid="{00000000-0005-0000-0000-000006000000}"/>
    <cellStyle name="Normal 4 2" xfId="15" xr:uid="{BA9FC4A3-4A65-4DDB-BFE9-F4BAF6861502}"/>
    <cellStyle name="Normal 5" xfId="9" xr:uid="{00000000-0005-0000-0000-000007000000}"/>
    <cellStyle name="Nota" xfId="5" builtinId="10"/>
    <cellStyle name="Porcentagem" xfId="3" builtinId="5"/>
    <cellStyle name="Vírgula" xfId="1" builtinId="3"/>
  </cellStyles>
  <dxfs count="22">
    <dxf>
      <font>
        <color rgb="FF0070C0"/>
      </font>
    </dxf>
    <dxf>
      <font>
        <color theme="5"/>
      </font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70C0"/>
      </font>
    </dxf>
    <dxf>
      <font>
        <color theme="5"/>
      </font>
    </dxf>
    <dxf>
      <font>
        <color rgb="FF0070C0"/>
      </font>
    </dxf>
    <dxf>
      <font>
        <color theme="5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70C0"/>
      </font>
    </dxf>
    <dxf>
      <font>
        <color theme="5"/>
      </font>
    </dxf>
    <dxf>
      <numFmt numFmtId="2" formatCode="0.00"/>
    </dxf>
    <dxf>
      <font>
        <color rgb="FF0070C0"/>
      </font>
    </dxf>
    <dxf>
      <font>
        <color theme="5"/>
      </font>
    </dxf>
  </dxfs>
  <tableStyles count="0" defaultTableStyle="TableStyleMedium2" defaultPivotStyle="PivotStyleLight16"/>
  <colors>
    <mruColors>
      <color rgb="FFFFFFCC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Evolução Financeira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'Calculadora de Sobrevivência'!$E$6:$E$36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'Calculadora de Sobrevivência'!$K$6:$K$36</c:f>
              <c:numCache>
                <c:formatCode>_("R$"* #,##0.00_);_("R$"* \(#,##0.00\);_("R$"* "-"??_);_(@_)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5-46B8-882F-5496EA33D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060079"/>
        <c:axId val="1502308479"/>
      </c:lineChart>
      <c:dateAx>
        <c:axId val="170106007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2308479"/>
        <c:crosses val="autoZero"/>
        <c:auto val="1"/>
        <c:lblOffset val="100"/>
        <c:baseTimeUnit val="days"/>
      </c:dateAx>
      <c:valAx>
        <c:axId val="150230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1060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65000"/>
        <a:lumOff val="35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03254690762643"/>
          <c:y val="7.8014184397163122E-2"/>
          <c:w val="0.52645055004073305"/>
          <c:h val="0.9086871056011617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EE-43B0-87E4-6336B12301AB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EE-43B0-87E4-6336B12301AB}"/>
              </c:ext>
            </c:extLst>
          </c:dPt>
          <c:dPt>
            <c:idx val="2"/>
            <c:bubble3D val="0"/>
            <c:spPr>
              <a:solidFill>
                <a:srgbClr val="FF5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CEE-43B0-87E4-6336B12301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'Calculadora de Sobrevivência'!$B$34:$B$36</c:f>
              <c:strCache>
                <c:ptCount val="3"/>
                <c:pt idx="0">
                  <c:v>Bom</c:v>
                </c:pt>
                <c:pt idx="1">
                  <c:v>Neutro</c:v>
                </c:pt>
                <c:pt idx="2">
                  <c:v>Ruim</c:v>
                </c:pt>
              </c:strCache>
            </c:strRef>
          </c:cat>
          <c:val>
            <c:numRef>
              <c:f>'Calculadora de Sobrevivência'!$C$34:$C$36</c:f>
              <c:numCache>
                <c:formatCode>0%</c:formatCode>
                <c:ptCount val="3"/>
                <c:pt idx="0">
                  <c:v>0.33333333333333331</c:v>
                </c:pt>
                <c:pt idx="1">
                  <c:v>0.33333333333333331</c:v>
                </c:pt>
                <c:pt idx="2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E-43B0-87E4-6336B1230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055253577173821"/>
          <c:y val="0.18659719005712522"/>
          <c:w val="0.18435797138260943"/>
          <c:h val="0.72543924656476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hyperlink" Target="http://www.wannainvest.com.br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nelogica.com.br/invitechat?group=4F763F3A" TargetMode="External"/><Relationship Id="rId13" Type="http://schemas.openxmlformats.org/officeDocument/2006/relationships/image" Target="../media/image11.png"/><Relationship Id="rId3" Type="http://schemas.openxmlformats.org/officeDocument/2006/relationships/image" Target="../media/image4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2" Type="http://schemas.openxmlformats.org/officeDocument/2006/relationships/image" Target="../media/image3.png"/><Relationship Id="rId1" Type="http://schemas.openxmlformats.org/officeDocument/2006/relationships/hyperlink" Target="http://www.wannainvest.com.br/" TargetMode="External"/><Relationship Id="rId6" Type="http://schemas.openxmlformats.org/officeDocument/2006/relationships/hyperlink" Target="https://t.me/wannainvest" TargetMode="External"/><Relationship Id="rId11" Type="http://schemas.openxmlformats.org/officeDocument/2006/relationships/image" Target="../media/image9.png"/><Relationship Id="rId5" Type="http://schemas.openxmlformats.org/officeDocument/2006/relationships/image" Target="../media/image5.jpeg"/><Relationship Id="rId10" Type="http://schemas.openxmlformats.org/officeDocument/2006/relationships/image" Target="../media/image8.png"/><Relationship Id="rId4" Type="http://schemas.openxmlformats.org/officeDocument/2006/relationships/hyperlink" Target="https://www.youtube.com/c/2MVFORCE" TargetMode="External"/><Relationship Id="rId9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9.png"/><Relationship Id="rId2" Type="http://schemas.openxmlformats.org/officeDocument/2006/relationships/image" Target="../media/image12.jpeg"/><Relationship Id="rId1" Type="http://schemas.openxmlformats.org/officeDocument/2006/relationships/hyperlink" Target="http://www.pensativamente.com.br/" TargetMode="External"/><Relationship Id="rId6" Type="http://schemas.openxmlformats.org/officeDocument/2006/relationships/image" Target="../media/image14.png"/><Relationship Id="rId5" Type="http://schemas.openxmlformats.org/officeDocument/2006/relationships/hyperlink" Target="http://www.wannainvest.com.br/" TargetMode="External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39</xdr:row>
      <xdr:rowOff>171450</xdr:rowOff>
    </xdr:from>
    <xdr:to>
      <xdr:col>11</xdr:col>
      <xdr:colOff>9525</xdr:colOff>
      <xdr:row>54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FB6BFA-EFC9-4C01-9AAD-7B7D4692C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31</xdr:row>
      <xdr:rowOff>180976</xdr:rowOff>
    </xdr:from>
    <xdr:to>
      <xdr:col>3</xdr:col>
      <xdr:colOff>9525</xdr:colOff>
      <xdr:row>39</xdr:row>
      <xdr:rowOff>28576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CCB12F-0B5D-4A12-86FB-9CB805CAD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0</xdr:row>
      <xdr:rowOff>171450</xdr:rowOff>
    </xdr:from>
    <xdr:to>
      <xdr:col>2</xdr:col>
      <xdr:colOff>983173</xdr:colOff>
      <xdr:row>2</xdr:row>
      <xdr:rowOff>238125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2BF4992C-2B17-141A-15D0-08F1D89D4D36}"/>
            </a:ext>
          </a:extLst>
        </xdr:cNvPr>
        <xdr:cNvGrpSpPr/>
      </xdr:nvGrpSpPr>
      <xdr:grpSpPr>
        <a:xfrm>
          <a:off x="409575" y="171450"/>
          <a:ext cx="2535748" cy="790575"/>
          <a:chOff x="1962150" y="361950"/>
          <a:chExt cx="2358766" cy="735397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E9DB7624-F739-46EF-AF21-F4FBF9D812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150" y="361950"/>
            <a:ext cx="2358766" cy="735397"/>
          </a:xfrm>
          <a:prstGeom prst="rect">
            <a:avLst/>
          </a:prstGeom>
        </xdr:spPr>
      </xdr:pic>
      <xdr:pic>
        <xdr:nvPicPr>
          <xdr:cNvPr id="6" name="Imagem 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256916B-5CBC-4C24-931A-E4078B9E99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463" b="15463"/>
          <a:stretch/>
        </xdr:blipFill>
        <xdr:spPr>
          <a:xfrm>
            <a:off x="2033483" y="487184"/>
            <a:ext cx="2233337" cy="51564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510038</xdr:colOff>
      <xdr:row>26</xdr:row>
      <xdr:rowOff>142873</xdr:rowOff>
    </xdr:from>
    <xdr:to>
      <xdr:col>4</xdr:col>
      <xdr:colOff>102338</xdr:colOff>
      <xdr:row>31</xdr:row>
      <xdr:rowOff>182848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E387C-3912-449F-88D7-9F973345F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005338" y="5267323"/>
          <a:ext cx="849600" cy="8496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16</xdr:col>
      <xdr:colOff>28575</xdr:colOff>
      <xdr:row>6</xdr:row>
      <xdr:rowOff>10310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9497630-932E-4021-BFD2-DB07FAB6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81000"/>
          <a:ext cx="8524875" cy="772310"/>
        </a:xfrm>
        <a:prstGeom prst="rect">
          <a:avLst/>
        </a:prstGeom>
      </xdr:spPr>
    </xdr:pic>
    <xdr:clientData/>
  </xdr:twoCellAnchor>
  <xdr:twoCellAnchor editAs="oneCell">
    <xdr:from>
      <xdr:col>2</xdr:col>
      <xdr:colOff>521607</xdr:colOff>
      <xdr:row>8</xdr:row>
      <xdr:rowOff>161925</xdr:rowOff>
    </xdr:from>
    <xdr:to>
      <xdr:col>4</xdr:col>
      <xdr:colOff>90770</xdr:colOff>
      <xdr:row>13</xdr:row>
      <xdr:rowOff>7313</xdr:rowOff>
    </xdr:to>
    <xdr:pic>
      <xdr:nvPicPr>
        <xdr:cNvPr id="4" name="Picture 4" descr="Como preparar uma transmissão no YouTube Liv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88AF19-D6E2-48FF-8700-4A95F0732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907" y="1790700"/>
          <a:ext cx="826463" cy="82646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295275</xdr:colOff>
      <xdr:row>10</xdr:row>
      <xdr:rowOff>19050</xdr:rowOff>
    </xdr:from>
    <xdr:to>
      <xdr:col>15</xdr:col>
      <xdr:colOff>85725</xdr:colOff>
      <xdr:row>13</xdr:row>
      <xdr:rowOff>87620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67E4CC3-14BB-435A-892F-A27D20CEBE8F}"/>
            </a:ext>
          </a:extLst>
        </xdr:cNvPr>
        <xdr:cNvSpPr txBox="1"/>
      </xdr:nvSpPr>
      <xdr:spPr>
        <a:xfrm>
          <a:off x="2047875" y="2028825"/>
          <a:ext cx="6829425" cy="6686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1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Acompanhe nossa live </a:t>
          </a:r>
          <a:r>
            <a:rPr lang="pt-BR" sz="1100" b="1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diariamente às 8h30</a:t>
          </a:r>
          <a:r>
            <a:rPr lang="pt-BR" sz="11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no Youtube,</a:t>
          </a:r>
        </a:p>
        <a:p>
          <a:r>
            <a:rPr lang="pt-BR" sz="11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mostramos um panorama das notícias que podem influenciar o mercado, bem como os resultados e esclarecimento de dúvidas sobre</a:t>
          </a:r>
          <a:r>
            <a:rPr lang="pt-BR" sz="1100" baseline="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a metodologia Wanna Invest.</a:t>
          </a:r>
          <a:endParaRPr lang="pt-BR" sz="1100">
            <a:solidFill>
              <a:schemeClr val="tx1">
                <a:lumMod val="65000"/>
                <a:lumOff val="35000"/>
              </a:schemeClr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4</xdr:col>
      <xdr:colOff>295275</xdr:colOff>
      <xdr:row>8</xdr:row>
      <xdr:rowOff>152400</xdr:rowOff>
    </xdr:from>
    <xdr:to>
      <xdr:col>13</xdr:col>
      <xdr:colOff>457200</xdr:colOff>
      <xdr:row>10</xdr:row>
      <xdr:rowOff>116238</xdr:rowOff>
    </xdr:to>
    <xdr:sp macro="" textlink="">
      <xdr:nvSpPr>
        <xdr:cNvPr id="6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0CA428-0B00-4F15-B72C-0F210BF28C6A}"/>
            </a:ext>
          </a:extLst>
        </xdr:cNvPr>
        <xdr:cNvSpPr txBox="1"/>
      </xdr:nvSpPr>
      <xdr:spPr>
        <a:xfrm>
          <a:off x="2047875" y="1781175"/>
          <a:ext cx="5610225" cy="34483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Daytrade ao vivo</a:t>
          </a:r>
          <a:r>
            <a:rPr lang="en-US" sz="1400" b="1" baseline="0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 - </a:t>
          </a: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Live diária acompanhando mercado</a:t>
          </a:r>
        </a:p>
      </xdr:txBody>
    </xdr:sp>
    <xdr:clientData/>
  </xdr:twoCellAnchor>
  <xdr:twoCellAnchor>
    <xdr:from>
      <xdr:col>4</xdr:col>
      <xdr:colOff>295274</xdr:colOff>
      <xdr:row>14</xdr:row>
      <xdr:rowOff>157032</xdr:rowOff>
    </xdr:from>
    <xdr:to>
      <xdr:col>9</xdr:col>
      <xdr:colOff>57149</xdr:colOff>
      <xdr:row>16</xdr:row>
      <xdr:rowOff>133350</xdr:rowOff>
    </xdr:to>
    <xdr:sp macro="" textlink="">
      <xdr:nvSpPr>
        <xdr:cNvPr id="7" name="TextBox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4F21EF-15FB-41B5-A614-90E27A5EF751}"/>
            </a:ext>
          </a:extLst>
        </xdr:cNvPr>
        <xdr:cNvSpPr txBox="1"/>
      </xdr:nvSpPr>
      <xdr:spPr>
        <a:xfrm>
          <a:off x="2047874" y="2966907"/>
          <a:ext cx="2771775" cy="37636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Grupo no Telegram</a:t>
          </a:r>
        </a:p>
      </xdr:txBody>
    </xdr:sp>
    <xdr:clientData/>
  </xdr:twoCellAnchor>
  <xdr:twoCellAnchor>
    <xdr:from>
      <xdr:col>4</xdr:col>
      <xdr:colOff>295274</xdr:colOff>
      <xdr:row>26</xdr:row>
      <xdr:rowOff>179334</xdr:rowOff>
    </xdr:from>
    <xdr:to>
      <xdr:col>7</xdr:col>
      <xdr:colOff>257174</xdr:colOff>
      <xdr:row>29</xdr:row>
      <xdr:rowOff>297</xdr:rowOff>
    </xdr:to>
    <xdr:sp macro="" textlink="">
      <xdr:nvSpPr>
        <xdr:cNvPr id="8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A54E5-7754-4CE7-801C-1B8037ED51DC}"/>
            </a:ext>
          </a:extLst>
        </xdr:cNvPr>
        <xdr:cNvSpPr txBox="1"/>
      </xdr:nvSpPr>
      <xdr:spPr>
        <a:xfrm>
          <a:off x="2047874" y="5303784"/>
          <a:ext cx="1933575" cy="34483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Site Wanna Invest</a:t>
          </a:r>
        </a:p>
      </xdr:txBody>
    </xdr:sp>
    <xdr:clientData/>
  </xdr:twoCellAnchor>
  <xdr:twoCellAnchor editAs="oneCell">
    <xdr:from>
      <xdr:col>2</xdr:col>
      <xdr:colOff>510066</xdr:colOff>
      <xdr:row>14</xdr:row>
      <xdr:rowOff>124312</xdr:rowOff>
    </xdr:from>
    <xdr:to>
      <xdr:col>4</xdr:col>
      <xdr:colOff>102310</xdr:colOff>
      <xdr:row>18</xdr:row>
      <xdr:rowOff>183281</xdr:rowOff>
    </xdr:to>
    <xdr:pic>
      <xdr:nvPicPr>
        <xdr:cNvPr id="9" name="Imagem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1A03CB-1C7A-42B9-8663-CDEF84F1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5366" y="2934187"/>
          <a:ext cx="849544" cy="84954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4</xdr:col>
      <xdr:colOff>295275</xdr:colOff>
      <xdr:row>20</xdr:row>
      <xdr:rowOff>156437</xdr:rowOff>
    </xdr:from>
    <xdr:to>
      <xdr:col>6</xdr:col>
      <xdr:colOff>308898</xdr:colOff>
      <xdr:row>22</xdr:row>
      <xdr:rowOff>67055</xdr:rowOff>
    </xdr:to>
    <xdr:sp macro="" textlink="">
      <xdr:nvSpPr>
        <xdr:cNvPr id="10" name="TextBox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96DD007-9A6A-4186-89B8-21EC9609D401}"/>
            </a:ext>
          </a:extLst>
        </xdr:cNvPr>
        <xdr:cNvSpPr txBox="1"/>
      </xdr:nvSpPr>
      <xdr:spPr>
        <a:xfrm>
          <a:off x="2047875" y="4137887"/>
          <a:ext cx="1375698" cy="29161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Grupo no Profit</a:t>
          </a:r>
        </a:p>
      </xdr:txBody>
    </xdr:sp>
    <xdr:clientData/>
  </xdr:twoCellAnchor>
  <xdr:twoCellAnchor editAs="oneCell">
    <xdr:from>
      <xdr:col>2</xdr:col>
      <xdr:colOff>510066</xdr:colOff>
      <xdr:row>20</xdr:row>
      <xdr:rowOff>119305</xdr:rowOff>
    </xdr:from>
    <xdr:to>
      <xdr:col>4</xdr:col>
      <xdr:colOff>102310</xdr:colOff>
      <xdr:row>25</xdr:row>
      <xdr:rowOff>16349</xdr:rowOff>
    </xdr:to>
    <xdr:pic>
      <xdr:nvPicPr>
        <xdr:cNvPr id="11" name="Imagem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AD00489-B48C-425C-9526-C4FF96FAB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4393" r="4393"/>
        <a:stretch/>
      </xdr:blipFill>
      <xdr:spPr>
        <a:xfrm>
          <a:off x="1005366" y="4100755"/>
          <a:ext cx="849544" cy="84954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4</xdr:col>
      <xdr:colOff>295275</xdr:colOff>
      <xdr:row>16</xdr:row>
      <xdr:rowOff>39830</xdr:rowOff>
    </xdr:from>
    <xdr:to>
      <xdr:col>15</xdr:col>
      <xdr:colOff>133350</xdr:colOff>
      <xdr:row>18</xdr:row>
      <xdr:rowOff>125846</xdr:rowOff>
    </xdr:to>
    <xdr:sp macro="" textlink="">
      <xdr:nvSpPr>
        <xdr:cNvPr id="12" name="CaixaDeTexto 17">
          <a:extLst>
            <a:ext uri="{FF2B5EF4-FFF2-40B4-BE49-F238E27FC236}">
              <a16:creationId xmlns:a16="http://schemas.microsoft.com/office/drawing/2014/main" id="{07F6ADD9-ADA2-45C4-B2A8-6942ECAC2EE5}"/>
            </a:ext>
          </a:extLst>
        </xdr:cNvPr>
        <xdr:cNvSpPr txBox="1"/>
      </xdr:nvSpPr>
      <xdr:spPr>
        <a:xfrm>
          <a:off x="2047875" y="3249755"/>
          <a:ext cx="6877050" cy="4765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Participe do grupo da </a:t>
          </a:r>
          <a:r>
            <a:rPr lang="pt-BR" sz="1100" b="1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Wanna Invest</a:t>
          </a:r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no Telegram</a:t>
          </a:r>
        </a:p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Troque ideias, esclareça suas dúvidas e troque ideias com milhares de usuários de nossa metodologia.</a:t>
          </a:r>
        </a:p>
      </xdr:txBody>
    </xdr:sp>
    <xdr:clientData/>
  </xdr:twoCellAnchor>
  <xdr:twoCellAnchor>
    <xdr:from>
      <xdr:col>4</xdr:col>
      <xdr:colOff>295275</xdr:colOff>
      <xdr:row>22</xdr:row>
      <xdr:rowOff>26146</xdr:rowOff>
    </xdr:from>
    <xdr:to>
      <xdr:col>16</xdr:col>
      <xdr:colOff>114300</xdr:colOff>
      <xdr:row>24</xdr:row>
      <xdr:rowOff>121687</xdr:rowOff>
    </xdr:to>
    <xdr:sp macro="" textlink="">
      <xdr:nvSpPr>
        <xdr:cNvPr id="13" name="CaixaDeTexto 18">
          <a:extLst>
            <a:ext uri="{FF2B5EF4-FFF2-40B4-BE49-F238E27FC236}">
              <a16:creationId xmlns:a16="http://schemas.microsoft.com/office/drawing/2014/main" id="{176C6DD9-31A8-41DE-834C-5B762965393D}"/>
            </a:ext>
          </a:extLst>
        </xdr:cNvPr>
        <xdr:cNvSpPr txBox="1"/>
      </xdr:nvSpPr>
      <xdr:spPr>
        <a:xfrm>
          <a:off x="2047875" y="4388596"/>
          <a:ext cx="7058025" cy="4765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Participe do grupo da </a:t>
          </a:r>
          <a:r>
            <a:rPr lang="pt-BR" sz="1100" b="1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Wanna Invest</a:t>
          </a:r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diretamente no Connect dentro da plataforma Profit da Nelogica</a:t>
          </a:r>
        </a:p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Fique informado, esclareça suas dúvidas e troque ideias conosco.</a:t>
          </a:r>
        </a:p>
      </xdr:txBody>
    </xdr:sp>
    <xdr:clientData/>
  </xdr:twoCellAnchor>
  <xdr:twoCellAnchor>
    <xdr:from>
      <xdr:col>4</xdr:col>
      <xdr:colOff>295275</xdr:colOff>
      <xdr:row>28</xdr:row>
      <xdr:rowOff>40830</xdr:rowOff>
    </xdr:from>
    <xdr:to>
      <xdr:col>15</xdr:col>
      <xdr:colOff>9525</xdr:colOff>
      <xdr:row>31</xdr:row>
      <xdr:rowOff>88746</xdr:rowOff>
    </xdr:to>
    <xdr:sp macro="" textlink="">
      <xdr:nvSpPr>
        <xdr:cNvPr id="14" name="CaixaDeTexto 20">
          <a:extLst>
            <a:ext uri="{FF2B5EF4-FFF2-40B4-BE49-F238E27FC236}">
              <a16:creationId xmlns:a16="http://schemas.microsoft.com/office/drawing/2014/main" id="{1D9B15AB-49E3-42F1-8556-4EDDF685234B}"/>
            </a:ext>
          </a:extLst>
        </xdr:cNvPr>
        <xdr:cNvSpPr txBox="1"/>
      </xdr:nvSpPr>
      <xdr:spPr>
        <a:xfrm>
          <a:off x="2047875" y="5546280"/>
          <a:ext cx="6753225" cy="4765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Fique por dentro de descontos e promoções. Obtenha mais informações sobre nossa metodologia e nossos produtos em nosso site </a:t>
          </a:r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www.wannainvest.com.br</a:t>
          </a:r>
          <a:endParaRPr lang="pt-BR" sz="1100" kern="1200">
            <a:solidFill>
              <a:schemeClr val="tx1">
                <a:lumMod val="50000"/>
                <a:lumOff val="50000"/>
              </a:schemeClr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2</xdr:col>
      <xdr:colOff>190501</xdr:colOff>
      <xdr:row>1</xdr:row>
      <xdr:rowOff>148591</xdr:rowOff>
    </xdr:from>
    <xdr:to>
      <xdr:col>6</xdr:col>
      <xdr:colOff>247650</xdr:colOff>
      <xdr:row>6</xdr:row>
      <xdr:rowOff>95251</xdr:rowOff>
    </xdr:to>
    <xdr:pic>
      <xdr:nvPicPr>
        <xdr:cNvPr id="15" name="Imagem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F1D185-FA41-44CA-A05A-D24A09F3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" b="255"/>
        <a:stretch/>
      </xdr:blipFill>
      <xdr:spPr>
        <a:xfrm>
          <a:off x="685801" y="339091"/>
          <a:ext cx="2676524" cy="89916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35</xdr:row>
      <xdr:rowOff>133350</xdr:rowOff>
    </xdr:from>
    <xdr:to>
      <xdr:col>10</xdr:col>
      <xdr:colOff>397887</xdr:colOff>
      <xdr:row>40</xdr:row>
      <xdr:rowOff>49480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39A00ACB-2D93-4574-94B0-CE5C87BB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10125" y="6829425"/>
          <a:ext cx="959862" cy="9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36</xdr:row>
      <xdr:rowOff>47625</xdr:rowOff>
    </xdr:from>
    <xdr:to>
      <xdr:col>16</xdr:col>
      <xdr:colOff>123825</xdr:colOff>
      <xdr:row>39</xdr:row>
      <xdr:rowOff>54319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4ACE8980-1A8A-47D6-B03C-4DC0D1A785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76" t="29028" r="14277" b="29146"/>
        <a:stretch/>
      </xdr:blipFill>
      <xdr:spPr>
        <a:xfrm>
          <a:off x="7058025" y="6934200"/>
          <a:ext cx="2057400" cy="673444"/>
        </a:xfrm>
        <a:prstGeom prst="rect">
          <a:avLst/>
        </a:prstGeom>
      </xdr:spPr>
    </xdr:pic>
    <xdr:clientData/>
  </xdr:twoCellAnchor>
  <xdr:twoCellAnchor editAs="oneCell">
    <xdr:from>
      <xdr:col>1</xdr:col>
      <xdr:colOff>224025</xdr:colOff>
      <xdr:row>15</xdr:row>
      <xdr:rowOff>76200</xdr:rowOff>
    </xdr:from>
    <xdr:to>
      <xdr:col>2</xdr:col>
      <xdr:colOff>695243</xdr:colOff>
      <xdr:row>17</xdr:row>
      <xdr:rowOff>57150</xdr:rowOff>
    </xdr:to>
    <xdr:pic>
      <xdr:nvPicPr>
        <xdr:cNvPr id="18" name="Picture 2" descr="novo">
          <a:extLst>
            <a:ext uri="{FF2B5EF4-FFF2-40B4-BE49-F238E27FC236}">
              <a16:creationId xmlns:a16="http://schemas.microsoft.com/office/drawing/2014/main" id="{E92A90C8-F03F-99F5-9AFA-A17C9C51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5" y="3086100"/>
          <a:ext cx="71886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11</xdr:row>
      <xdr:rowOff>83188</xdr:rowOff>
    </xdr:from>
    <xdr:to>
      <xdr:col>11</xdr:col>
      <xdr:colOff>419100</xdr:colOff>
      <xdr:row>13</xdr:row>
      <xdr:rowOff>114301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6D91AF-2FB0-4A91-AB86-E526EA101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2425" y="2264413"/>
          <a:ext cx="2066925" cy="431163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95251</xdr:colOff>
      <xdr:row>35</xdr:row>
      <xdr:rowOff>28575</xdr:rowOff>
    </xdr:from>
    <xdr:to>
      <xdr:col>15</xdr:col>
      <xdr:colOff>514351</xdr:colOff>
      <xdr:row>38</xdr:row>
      <xdr:rowOff>35269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F71382-1A61-4F57-8A17-0E6FB873E2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76" t="29028" r="14277" b="29146"/>
        <a:stretch/>
      </xdr:blipFill>
      <xdr:spPr>
        <a:xfrm>
          <a:off x="7124701" y="6696075"/>
          <a:ext cx="2057400" cy="673444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</xdr:row>
      <xdr:rowOff>114300</xdr:rowOff>
    </xdr:from>
    <xdr:to>
      <xdr:col>15</xdr:col>
      <xdr:colOff>561975</xdr:colOff>
      <xdr:row>7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BF18E2A-C2B6-478E-A2D5-14232D6D6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" y="495300"/>
          <a:ext cx="8715376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113160</xdr:colOff>
      <xdr:row>3</xdr:row>
      <xdr:rowOff>29156</xdr:rowOff>
    </xdr:from>
    <xdr:to>
      <xdr:col>7</xdr:col>
      <xdr:colOff>253819</xdr:colOff>
      <xdr:row>7</xdr:row>
      <xdr:rowOff>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BC5D78-9F1E-4FD2-9B50-10E3B1AD4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63" b="15463"/>
        <a:stretch/>
      </xdr:blipFill>
      <xdr:spPr>
        <a:xfrm>
          <a:off x="608460" y="600656"/>
          <a:ext cx="3198184" cy="732844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34</xdr:row>
      <xdr:rowOff>142875</xdr:rowOff>
    </xdr:from>
    <xdr:to>
      <xdr:col>11</xdr:col>
      <xdr:colOff>159762</xdr:colOff>
      <xdr:row>39</xdr:row>
      <xdr:rowOff>59005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CEF63A2-7A23-46B8-B8FE-2F12E4A55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10150" y="6619875"/>
          <a:ext cx="959862" cy="9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c/2MVFORCE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sac@wannainvest.com.br?subject=Sugest&#245;es%20ou%20Elogios%20para%20a%20Calculadora%20de%20Sobrevivencia" TargetMode="External"/><Relationship Id="rId1" Type="http://schemas.openxmlformats.org/officeDocument/2006/relationships/hyperlink" Target="mailto:sac@wannainvest.com.br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ensativamenteconsultoria@gmail.com?subject=planilha%20calculadora%20de%20sobrevivencia" TargetMode="External"/><Relationship Id="rId1" Type="http://schemas.openxmlformats.org/officeDocument/2006/relationships/hyperlink" Target="mailto:pensativamenteconsultoria@gmail.com?subject=Planilha%20Calculadora%20de%20Sobrevivencia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8" tint="0.39997558519241921"/>
  </sheetPr>
  <dimension ref="A1:L68"/>
  <sheetViews>
    <sheetView showGridLines="0" showRowColHeaders="0" tabSelected="1" zoomScaleNormal="100" zoomScaleSheetLayoutView="85" workbookViewId="0">
      <pane ySplit="5" topLeftCell="A6" activePane="bottomLeft" state="frozen"/>
      <selection pane="bottomLeft"/>
    </sheetView>
  </sheetViews>
  <sheetFormatPr defaultColWidth="0" defaultRowHeight="15" customHeight="1" zeroHeight="1" x14ac:dyDescent="0.25"/>
  <cols>
    <col min="1" max="1" width="2.85546875" style="4" customWidth="1"/>
    <col min="2" max="2" width="26.5703125" style="4" customWidth="1"/>
    <col min="3" max="3" width="17.42578125" style="4" customWidth="1"/>
    <col min="4" max="4" width="3.28515625" style="4" customWidth="1"/>
    <col min="5" max="5" width="13.42578125" style="4" customWidth="1"/>
    <col min="6" max="6" width="8.28515625" style="4" customWidth="1"/>
    <col min="7" max="7" width="17.5703125" style="4" customWidth="1"/>
    <col min="8" max="8" width="16.7109375" style="4" customWidth="1"/>
    <col min="9" max="9" width="64.140625" style="4" customWidth="1"/>
    <col min="10" max="10" width="11.5703125" style="4" customWidth="1"/>
    <col min="11" max="11" width="16.28515625" style="4" customWidth="1"/>
    <col min="12" max="12" width="2.85546875" style="4" customWidth="1"/>
    <col min="13" max="16384" width="9.140625" style="4" hidden="1"/>
  </cols>
  <sheetData>
    <row r="1" spans="2:12" ht="28.5" customHeight="1" x14ac:dyDescent="0.25">
      <c r="D1" s="135" t="s">
        <v>45</v>
      </c>
      <c r="E1" s="135"/>
      <c r="F1" s="135"/>
      <c r="G1" s="135"/>
      <c r="H1" s="135"/>
      <c r="I1" s="135"/>
      <c r="J1" s="135"/>
      <c r="K1" s="3" t="str">
        <f>"versão "&amp;Sobre!D11</f>
        <v>versão 8.1</v>
      </c>
      <c r="L1" s="5"/>
    </row>
    <row r="2" spans="2:12" ht="28.5" customHeight="1" x14ac:dyDescent="0.3">
      <c r="D2" s="135"/>
      <c r="E2" s="135"/>
      <c r="F2" s="135"/>
      <c r="G2" s="135"/>
      <c r="H2" s="135"/>
      <c r="I2" s="135"/>
      <c r="J2" s="135"/>
      <c r="K2" s="128" t="s">
        <v>1</v>
      </c>
      <c r="L2" s="6"/>
    </row>
    <row r="3" spans="2:12" ht="19.5" customHeight="1" x14ac:dyDescent="0.3">
      <c r="E3" s="7" t="s">
        <v>2</v>
      </c>
      <c r="F3" s="134" t="s">
        <v>48</v>
      </c>
      <c r="G3" s="134"/>
      <c r="H3" s="134"/>
      <c r="K3" s="128"/>
    </row>
    <row r="4" spans="2:12" ht="15" customHeight="1" x14ac:dyDescent="0.25">
      <c r="K4" s="3"/>
    </row>
    <row r="5" spans="2:12" ht="30" x14ac:dyDescent="0.25">
      <c r="B5" s="105" t="s">
        <v>3</v>
      </c>
      <c r="C5" s="106"/>
      <c r="E5" s="129" t="s">
        <v>4</v>
      </c>
      <c r="F5" s="129"/>
      <c r="G5" s="115" t="s">
        <v>5</v>
      </c>
      <c r="H5" s="115" t="s">
        <v>6</v>
      </c>
      <c r="I5" s="115" t="s">
        <v>7</v>
      </c>
      <c r="J5" s="115" t="s">
        <v>36</v>
      </c>
      <c r="K5" s="115" t="s">
        <v>8</v>
      </c>
      <c r="L5" s="8"/>
    </row>
    <row r="6" spans="2:12" x14ac:dyDescent="0.25">
      <c r="B6" s="130" t="s">
        <v>9</v>
      </c>
      <c r="C6" s="131">
        <f>IF(C26&gt;=1,"infinito",ROUNDDOWN(((G38+C18)/(C29*C20))/(1-C26),0))</f>
        <v>41</v>
      </c>
      <c r="D6" s="9"/>
      <c r="E6" s="108">
        <v>45839</v>
      </c>
      <c r="F6" s="109">
        <f t="shared" ref="F6:F35" si="0">WEEKDAY(E6)</f>
        <v>3</v>
      </c>
      <c r="G6" s="110"/>
      <c r="H6" s="111" t="str">
        <f t="shared" ref="H6:H36" si="1">IF(G6="","",G6/$C$18)</f>
        <v/>
      </c>
      <c r="I6" s="112"/>
      <c r="J6" s="113" t="s">
        <v>37</v>
      </c>
      <c r="K6" s="114">
        <f>IF(F6=7,0,IF(F6=1,0,G6))</f>
        <v>0</v>
      </c>
    </row>
    <row r="7" spans="2:12" x14ac:dyDescent="0.25">
      <c r="B7" s="130"/>
      <c r="C7" s="131"/>
      <c r="D7" s="16"/>
      <c r="E7" s="17">
        <f>E6+1</f>
        <v>45840</v>
      </c>
      <c r="F7" s="10">
        <f t="shared" si="0"/>
        <v>4</v>
      </c>
      <c r="G7" s="11"/>
      <c r="H7" s="12" t="str">
        <f t="shared" si="1"/>
        <v/>
      </c>
      <c r="I7" s="13"/>
      <c r="J7" s="14" t="s">
        <v>38</v>
      </c>
      <c r="K7" s="15">
        <f>IF(F7=7,K6,IF(F7=1,L5,K6+G7))</f>
        <v>0</v>
      </c>
    </row>
    <row r="8" spans="2:12" x14ac:dyDescent="0.25">
      <c r="B8" s="16"/>
      <c r="C8" s="16"/>
      <c r="D8" s="16"/>
      <c r="E8" s="17">
        <f>E7+1</f>
        <v>45841</v>
      </c>
      <c r="F8" s="10">
        <f t="shared" si="0"/>
        <v>5</v>
      </c>
      <c r="G8" s="11"/>
      <c r="H8" s="12" t="str">
        <f t="shared" si="1"/>
        <v/>
      </c>
      <c r="I8" s="13"/>
      <c r="J8" s="14" t="s">
        <v>39</v>
      </c>
      <c r="K8" s="15">
        <f>IF(F8=7,K7,IF(F8=1,K6,K7+G8))</f>
        <v>0</v>
      </c>
    </row>
    <row r="9" spans="2:12" x14ac:dyDescent="0.25">
      <c r="B9" s="107" t="s">
        <v>14</v>
      </c>
      <c r="C9" s="107"/>
      <c r="D9" s="16"/>
      <c r="E9" s="17">
        <f t="shared" ref="E9:E35" si="2">E8+1</f>
        <v>45842</v>
      </c>
      <c r="F9" s="10">
        <f t="shared" si="0"/>
        <v>6</v>
      </c>
      <c r="G9" s="11"/>
      <c r="H9" s="12" t="str">
        <f t="shared" si="1"/>
        <v/>
      </c>
      <c r="I9" s="13"/>
      <c r="J9" s="14"/>
      <c r="K9" s="15">
        <f>IF(F9=7,K8,IF(F9=1,K7,K8+G9))</f>
        <v>0</v>
      </c>
    </row>
    <row r="10" spans="2:12" x14ac:dyDescent="0.25">
      <c r="B10" s="18" t="s">
        <v>15</v>
      </c>
      <c r="C10" s="19">
        <v>2000</v>
      </c>
      <c r="D10" s="16"/>
      <c r="E10" s="17">
        <f t="shared" si="2"/>
        <v>45843</v>
      </c>
      <c r="F10" s="10">
        <f t="shared" si="0"/>
        <v>7</v>
      </c>
      <c r="G10" s="11"/>
      <c r="H10" s="12" t="str">
        <f t="shared" si="1"/>
        <v/>
      </c>
      <c r="I10" s="13"/>
      <c r="J10" s="14"/>
      <c r="K10" s="15">
        <f t="shared" ref="K10:K36" si="3">IF(F10=7,K9,IF(F10=1,K8,K9+G10))</f>
        <v>0</v>
      </c>
    </row>
    <row r="11" spans="2:12" x14ac:dyDescent="0.25">
      <c r="B11" s="18" t="s">
        <v>46</v>
      </c>
      <c r="C11" s="20">
        <v>20</v>
      </c>
      <c r="D11" s="16"/>
      <c r="E11" s="17">
        <f t="shared" si="2"/>
        <v>45844</v>
      </c>
      <c r="F11" s="10">
        <f t="shared" si="0"/>
        <v>1</v>
      </c>
      <c r="G11" s="11"/>
      <c r="H11" s="12" t="str">
        <f t="shared" si="1"/>
        <v/>
      </c>
      <c r="I11" s="13"/>
      <c r="J11" s="14"/>
      <c r="K11" s="15">
        <f t="shared" si="3"/>
        <v>0</v>
      </c>
    </row>
    <row r="12" spans="2:12" x14ac:dyDescent="0.25">
      <c r="B12" s="18" t="s">
        <v>16</v>
      </c>
      <c r="C12" s="21">
        <f>C10/C11</f>
        <v>100</v>
      </c>
      <c r="D12" s="16"/>
      <c r="E12" s="17">
        <f t="shared" si="2"/>
        <v>45845</v>
      </c>
      <c r="F12" s="10">
        <f t="shared" si="0"/>
        <v>2</v>
      </c>
      <c r="G12" s="11"/>
      <c r="H12" s="12" t="str">
        <f t="shared" si="1"/>
        <v/>
      </c>
      <c r="I12" s="13"/>
      <c r="J12" s="14"/>
      <c r="K12" s="15">
        <f t="shared" si="3"/>
        <v>0</v>
      </c>
    </row>
    <row r="13" spans="2:12" x14ac:dyDescent="0.25">
      <c r="B13" s="18" t="s">
        <v>17</v>
      </c>
      <c r="C13" s="22">
        <f>G38</f>
        <v>0</v>
      </c>
      <c r="D13" s="16"/>
      <c r="E13" s="17">
        <f t="shared" si="2"/>
        <v>45846</v>
      </c>
      <c r="F13" s="10">
        <f t="shared" si="0"/>
        <v>3</v>
      </c>
      <c r="G13" s="11"/>
      <c r="H13" s="12" t="str">
        <f t="shared" si="1"/>
        <v/>
      </c>
      <c r="I13" s="13"/>
      <c r="J13" s="14"/>
      <c r="K13" s="15">
        <f t="shared" si="3"/>
        <v>0</v>
      </c>
    </row>
    <row r="14" spans="2:12" x14ac:dyDescent="0.25">
      <c r="B14" s="18" t="s">
        <v>18</v>
      </c>
      <c r="C14" s="23">
        <f>C13/C10</f>
        <v>0</v>
      </c>
      <c r="D14" s="16"/>
      <c r="E14" s="17">
        <f t="shared" si="2"/>
        <v>45847</v>
      </c>
      <c r="F14" s="10">
        <f t="shared" si="0"/>
        <v>4</v>
      </c>
      <c r="G14" s="11"/>
      <c r="H14" s="12" t="str">
        <f t="shared" si="1"/>
        <v/>
      </c>
      <c r="I14" s="13"/>
      <c r="J14" s="14"/>
      <c r="K14" s="15">
        <f t="shared" si="3"/>
        <v>0</v>
      </c>
    </row>
    <row r="15" spans="2:12" x14ac:dyDescent="0.25">
      <c r="D15" s="16"/>
      <c r="E15" s="17">
        <f t="shared" si="2"/>
        <v>45848</v>
      </c>
      <c r="F15" s="10">
        <f t="shared" si="0"/>
        <v>5</v>
      </c>
      <c r="G15" s="11"/>
      <c r="H15" s="12" t="str">
        <f t="shared" si="1"/>
        <v/>
      </c>
      <c r="I15" s="13"/>
      <c r="J15" s="14"/>
      <c r="K15" s="15">
        <f t="shared" si="3"/>
        <v>0</v>
      </c>
    </row>
    <row r="16" spans="2:12" x14ac:dyDescent="0.25">
      <c r="B16" s="107" t="s">
        <v>10</v>
      </c>
      <c r="C16" s="107"/>
      <c r="D16" s="16"/>
      <c r="E16" s="17">
        <f t="shared" si="2"/>
        <v>45849</v>
      </c>
      <c r="F16" s="10">
        <f t="shared" si="0"/>
        <v>6</v>
      </c>
      <c r="G16" s="11"/>
      <c r="H16" s="12" t="str">
        <f t="shared" si="1"/>
        <v/>
      </c>
      <c r="I16" s="13"/>
      <c r="J16" s="14"/>
      <c r="K16" s="15">
        <f t="shared" si="3"/>
        <v>0</v>
      </c>
    </row>
    <row r="17" spans="2:11" x14ac:dyDescent="0.25">
      <c r="B17" s="16" t="s">
        <v>11</v>
      </c>
      <c r="C17" s="24" t="s">
        <v>44</v>
      </c>
      <c r="D17" s="16"/>
      <c r="E17" s="17">
        <f t="shared" si="2"/>
        <v>45850</v>
      </c>
      <c r="F17" s="10">
        <f t="shared" si="0"/>
        <v>7</v>
      </c>
      <c r="G17" s="11"/>
      <c r="H17" s="12" t="str">
        <f t="shared" si="1"/>
        <v/>
      </c>
      <c r="I17" s="13"/>
      <c r="J17" s="14"/>
      <c r="K17" s="15">
        <f t="shared" si="3"/>
        <v>0</v>
      </c>
    </row>
    <row r="18" spans="2:11" x14ac:dyDescent="0.25">
      <c r="B18" s="18" t="s">
        <v>12</v>
      </c>
      <c r="C18" s="19">
        <v>5000</v>
      </c>
      <c r="D18" s="16"/>
      <c r="E18" s="17">
        <f t="shared" si="2"/>
        <v>45851</v>
      </c>
      <c r="F18" s="10">
        <f t="shared" si="0"/>
        <v>1</v>
      </c>
      <c r="G18" s="11"/>
      <c r="H18" s="12" t="str">
        <f t="shared" si="1"/>
        <v/>
      </c>
      <c r="I18" s="13"/>
      <c r="J18" s="14"/>
      <c r="K18" s="15">
        <f t="shared" si="3"/>
        <v>0</v>
      </c>
    </row>
    <row r="19" spans="2:11" x14ac:dyDescent="0.25">
      <c r="B19" s="16" t="str">
        <f>IF(C17="Papéis","Qtde de papéis","Qtde de contratos")</f>
        <v>Qtde de contratos</v>
      </c>
      <c r="C19" s="20">
        <v>2</v>
      </c>
      <c r="D19" s="16"/>
      <c r="E19" s="17">
        <f t="shared" si="2"/>
        <v>45852</v>
      </c>
      <c r="F19" s="10">
        <f t="shared" si="0"/>
        <v>2</v>
      </c>
      <c r="G19" s="11"/>
      <c r="H19" s="12" t="str">
        <f t="shared" si="1"/>
        <v/>
      </c>
      <c r="I19" s="13"/>
      <c r="J19" s="14"/>
      <c r="K19" s="15">
        <f t="shared" si="3"/>
        <v>0</v>
      </c>
    </row>
    <row r="20" spans="2:11" x14ac:dyDescent="0.25">
      <c r="B20" s="16" t="s">
        <v>13</v>
      </c>
      <c r="C20" s="20">
        <v>3</v>
      </c>
      <c r="D20" s="16"/>
      <c r="E20" s="17">
        <f t="shared" si="2"/>
        <v>45853</v>
      </c>
      <c r="F20" s="10">
        <f t="shared" si="0"/>
        <v>3</v>
      </c>
      <c r="G20" s="11"/>
      <c r="H20" s="12" t="str">
        <f t="shared" si="1"/>
        <v/>
      </c>
      <c r="I20" s="13"/>
      <c r="J20" s="14"/>
      <c r="K20" s="15">
        <f t="shared" si="3"/>
        <v>0</v>
      </c>
    </row>
    <row r="21" spans="2:11" x14ac:dyDescent="0.25">
      <c r="B21" s="16"/>
      <c r="C21" s="16"/>
      <c r="D21" s="16"/>
      <c r="E21" s="17">
        <f t="shared" si="2"/>
        <v>45854</v>
      </c>
      <c r="F21" s="10">
        <f t="shared" si="0"/>
        <v>4</v>
      </c>
      <c r="G21" s="11"/>
      <c r="H21" s="12" t="str">
        <f t="shared" si="1"/>
        <v/>
      </c>
      <c r="I21" s="13"/>
      <c r="J21" s="14"/>
      <c r="K21" s="15">
        <f t="shared" si="3"/>
        <v>0</v>
      </c>
    </row>
    <row r="22" spans="2:11" x14ac:dyDescent="0.25">
      <c r="B22" s="107" t="s">
        <v>19</v>
      </c>
      <c r="C22" s="107"/>
      <c r="D22" s="16"/>
      <c r="E22" s="17">
        <f t="shared" si="2"/>
        <v>45855</v>
      </c>
      <c r="F22" s="10">
        <f t="shared" si="0"/>
        <v>5</v>
      </c>
      <c r="G22" s="11"/>
      <c r="H22" s="12" t="str">
        <f t="shared" si="1"/>
        <v/>
      </c>
      <c r="I22" s="13"/>
      <c r="J22" s="14"/>
      <c r="K22" s="15">
        <f t="shared" si="3"/>
        <v>0</v>
      </c>
    </row>
    <row r="23" spans="2:11" x14ac:dyDescent="0.25">
      <c r="B23" s="25" t="str">
        <f>IF(C17="Papéis","R$ por ação","Pontos")</f>
        <v>Pontos</v>
      </c>
      <c r="C23" s="26"/>
      <c r="D23" s="16"/>
      <c r="E23" s="17">
        <f t="shared" si="2"/>
        <v>45856</v>
      </c>
      <c r="F23" s="10">
        <f t="shared" si="0"/>
        <v>6</v>
      </c>
      <c r="G23" s="11"/>
      <c r="H23" s="12" t="str">
        <f t="shared" si="1"/>
        <v/>
      </c>
      <c r="I23" s="13"/>
      <c r="J23" s="14"/>
      <c r="K23" s="15">
        <f t="shared" si="3"/>
        <v>0</v>
      </c>
    </row>
    <row r="24" spans="2:11" x14ac:dyDescent="0.25">
      <c r="B24" s="27" t="s">
        <v>20</v>
      </c>
      <c r="C24" s="20">
        <v>5</v>
      </c>
      <c r="D24" s="16"/>
      <c r="E24" s="17">
        <f t="shared" si="2"/>
        <v>45857</v>
      </c>
      <c r="F24" s="10">
        <f t="shared" si="0"/>
        <v>7</v>
      </c>
      <c r="G24" s="11"/>
      <c r="H24" s="12" t="str">
        <f t="shared" si="1"/>
        <v/>
      </c>
      <c r="I24" s="13"/>
      <c r="J24" s="14"/>
      <c r="K24" s="15">
        <f t="shared" si="3"/>
        <v>0</v>
      </c>
    </row>
    <row r="25" spans="2:11" x14ac:dyDescent="0.25">
      <c r="B25" s="27" t="s">
        <v>21</v>
      </c>
      <c r="C25" s="20">
        <v>10</v>
      </c>
      <c r="D25" s="16"/>
      <c r="E25" s="17">
        <f t="shared" si="2"/>
        <v>45858</v>
      </c>
      <c r="F25" s="10">
        <f t="shared" si="0"/>
        <v>1</v>
      </c>
      <c r="G25" s="11"/>
      <c r="H25" s="12" t="str">
        <f t="shared" si="1"/>
        <v/>
      </c>
      <c r="I25" s="13"/>
      <c r="J25" s="14"/>
      <c r="K25" s="15">
        <f t="shared" si="3"/>
        <v>0</v>
      </c>
    </row>
    <row r="26" spans="2:11" x14ac:dyDescent="0.25">
      <c r="B26" s="27" t="s">
        <v>47</v>
      </c>
      <c r="C26" s="28">
        <v>0.8</v>
      </c>
      <c r="D26" s="16"/>
      <c r="E26" s="17">
        <f t="shared" si="2"/>
        <v>45859</v>
      </c>
      <c r="F26" s="10">
        <f t="shared" si="0"/>
        <v>2</v>
      </c>
      <c r="G26" s="11"/>
      <c r="H26" s="12" t="str">
        <f t="shared" si="1"/>
        <v/>
      </c>
      <c r="I26" s="13"/>
      <c r="J26" s="14"/>
      <c r="K26" s="15">
        <f t="shared" si="3"/>
        <v>0</v>
      </c>
    </row>
    <row r="27" spans="2:11" ht="15" customHeight="1" x14ac:dyDescent="0.25">
      <c r="B27" s="25" t="s">
        <v>23</v>
      </c>
      <c r="C27" s="26"/>
      <c r="D27" s="16"/>
      <c r="E27" s="17">
        <f t="shared" si="2"/>
        <v>45860</v>
      </c>
      <c r="F27" s="10">
        <f t="shared" si="0"/>
        <v>3</v>
      </c>
      <c r="G27" s="11"/>
      <c r="H27" s="12" t="str">
        <f t="shared" si="1"/>
        <v/>
      </c>
      <c r="I27" s="13"/>
      <c r="J27" s="14"/>
      <c r="K27" s="15">
        <f t="shared" si="3"/>
        <v>0</v>
      </c>
    </row>
    <row r="28" spans="2:11" x14ac:dyDescent="0.25">
      <c r="B28" s="27" t="s">
        <v>20</v>
      </c>
      <c r="C28" s="29">
        <f>IF(C17="Mini Dólar",C24*10*C19,IF(C17="Mini Índice",C24*0.2*C19,C24*C19))</f>
        <v>100</v>
      </c>
      <c r="D28" s="16"/>
      <c r="E28" s="17">
        <f t="shared" si="2"/>
        <v>45861</v>
      </c>
      <c r="F28" s="10">
        <f t="shared" si="0"/>
        <v>4</v>
      </c>
      <c r="G28" s="11"/>
      <c r="H28" s="12" t="str">
        <f t="shared" si="1"/>
        <v/>
      </c>
      <c r="I28" s="13"/>
      <c r="J28" s="14"/>
      <c r="K28" s="15">
        <f t="shared" si="3"/>
        <v>0</v>
      </c>
    </row>
    <row r="29" spans="2:11" ht="15" customHeight="1" x14ac:dyDescent="0.25">
      <c r="B29" s="27" t="s">
        <v>21</v>
      </c>
      <c r="C29" s="29">
        <f>IF(C17="Mini Dólar",C25*10*C19,IF(C17="Mini Índice",C25*0.2*C19,C25*C19))</f>
        <v>200</v>
      </c>
      <c r="D29" s="16"/>
      <c r="E29" s="17">
        <f t="shared" si="2"/>
        <v>45862</v>
      </c>
      <c r="F29" s="10">
        <f t="shared" si="0"/>
        <v>5</v>
      </c>
      <c r="G29" s="11"/>
      <c r="H29" s="12" t="str">
        <f t="shared" si="1"/>
        <v/>
      </c>
      <c r="I29" s="13"/>
      <c r="J29" s="14"/>
      <c r="K29" s="15">
        <f t="shared" si="3"/>
        <v>0</v>
      </c>
    </row>
    <row r="30" spans="2:11" x14ac:dyDescent="0.25">
      <c r="B30" s="27" t="s">
        <v>22</v>
      </c>
      <c r="C30" s="30" t="str">
        <f>ROUND(C28/C29,1)&amp;" x 1"</f>
        <v>0,5 x 1</v>
      </c>
      <c r="D30" s="16"/>
      <c r="E30" s="17">
        <f t="shared" si="2"/>
        <v>45863</v>
      </c>
      <c r="F30" s="10">
        <f t="shared" si="0"/>
        <v>6</v>
      </c>
      <c r="G30" s="11"/>
      <c r="H30" s="12" t="str">
        <f t="shared" si="1"/>
        <v/>
      </c>
      <c r="I30" s="13"/>
      <c r="J30" s="14"/>
      <c r="K30" s="15">
        <f t="shared" si="3"/>
        <v>0</v>
      </c>
    </row>
    <row r="31" spans="2:11" ht="15" customHeight="1" x14ac:dyDescent="0.25">
      <c r="B31" s="16"/>
      <c r="C31" s="16"/>
      <c r="D31" s="16"/>
      <c r="E31" s="17">
        <f t="shared" si="2"/>
        <v>45864</v>
      </c>
      <c r="F31" s="10">
        <f t="shared" si="0"/>
        <v>7</v>
      </c>
      <c r="G31" s="11"/>
      <c r="H31" s="12" t="str">
        <f t="shared" si="1"/>
        <v/>
      </c>
      <c r="I31" s="13"/>
      <c r="J31" s="14"/>
      <c r="K31" s="15">
        <f t="shared" si="3"/>
        <v>0</v>
      </c>
    </row>
    <row r="32" spans="2:11" ht="15" customHeight="1" x14ac:dyDescent="0.25">
      <c r="B32" s="107" t="s">
        <v>36</v>
      </c>
      <c r="C32" s="107"/>
      <c r="D32" s="16"/>
      <c r="E32" s="17">
        <f t="shared" si="2"/>
        <v>45865</v>
      </c>
      <c r="F32" s="10">
        <f t="shared" si="0"/>
        <v>1</v>
      </c>
      <c r="G32" s="11"/>
      <c r="H32" s="12" t="str">
        <f t="shared" si="1"/>
        <v/>
      </c>
      <c r="I32" s="13"/>
      <c r="J32" s="14"/>
      <c r="K32" s="15">
        <f t="shared" si="3"/>
        <v>0</v>
      </c>
    </row>
    <row r="33" spans="2:12" x14ac:dyDescent="0.25">
      <c r="B33" s="25" t="s">
        <v>41</v>
      </c>
      <c r="C33" s="26"/>
      <c r="D33" s="16"/>
      <c r="E33" s="17">
        <f t="shared" si="2"/>
        <v>45866</v>
      </c>
      <c r="F33" s="10">
        <f t="shared" si="0"/>
        <v>2</v>
      </c>
      <c r="G33" s="11"/>
      <c r="H33" s="12" t="str">
        <f t="shared" si="1"/>
        <v/>
      </c>
      <c r="I33" s="13"/>
      <c r="J33" s="14"/>
      <c r="K33" s="15">
        <f t="shared" si="3"/>
        <v>0</v>
      </c>
    </row>
    <row r="34" spans="2:12" x14ac:dyDescent="0.25">
      <c r="B34" s="27" t="s">
        <v>37</v>
      </c>
      <c r="C34" s="31">
        <f>IFERROR(COUNTIF($J$6:$J$36,B34)/COUNTA($J$6:$J$36),"---")</f>
        <v>0.33333333333333331</v>
      </c>
      <c r="D34" s="16"/>
      <c r="E34" s="17">
        <f t="shared" si="2"/>
        <v>45867</v>
      </c>
      <c r="F34" s="10">
        <f t="shared" si="0"/>
        <v>3</v>
      </c>
      <c r="G34" s="11"/>
      <c r="H34" s="12" t="str">
        <f t="shared" si="1"/>
        <v/>
      </c>
      <c r="I34" s="13"/>
      <c r="J34" s="14"/>
      <c r="K34" s="15">
        <f t="shared" si="3"/>
        <v>0</v>
      </c>
    </row>
    <row r="35" spans="2:12" x14ac:dyDescent="0.25">
      <c r="B35" s="27" t="s">
        <v>38</v>
      </c>
      <c r="C35" s="31">
        <f>IFERROR(COUNTIF($J$6:$J$36,B35)/COUNTA($J$6:$J$36),"---")</f>
        <v>0.33333333333333331</v>
      </c>
      <c r="D35" s="16"/>
      <c r="E35" s="17">
        <f t="shared" si="2"/>
        <v>45868</v>
      </c>
      <c r="F35" s="10">
        <f t="shared" si="0"/>
        <v>4</v>
      </c>
      <c r="G35" s="11"/>
      <c r="H35" s="12" t="str">
        <f t="shared" si="1"/>
        <v/>
      </c>
      <c r="I35" s="13"/>
      <c r="J35" s="14"/>
      <c r="K35" s="15">
        <f t="shared" si="3"/>
        <v>0</v>
      </c>
    </row>
    <row r="36" spans="2:12" x14ac:dyDescent="0.25">
      <c r="B36" s="27" t="s">
        <v>39</v>
      </c>
      <c r="C36" s="31">
        <f>IFERROR(COUNTIF($J$6:$J$36,B36)/COUNTA($J$6:$J$36),"---")</f>
        <v>0.33333333333333331</v>
      </c>
      <c r="D36" s="16"/>
      <c r="E36" s="17">
        <f>IF(DAY(E35+1)=1,"",E35+1)</f>
        <v>45869</v>
      </c>
      <c r="F36" s="10">
        <f>IF(E36="","",WEEKDAY(E36))</f>
        <v>5</v>
      </c>
      <c r="G36" s="11"/>
      <c r="H36" s="12" t="str">
        <f t="shared" si="1"/>
        <v/>
      </c>
      <c r="I36" s="13"/>
      <c r="J36" s="14"/>
      <c r="K36" s="15">
        <f t="shared" si="3"/>
        <v>0</v>
      </c>
    </row>
    <row r="37" spans="2:12" ht="7.5" customHeight="1" x14ac:dyDescent="0.25">
      <c r="B37" s="32"/>
      <c r="C37" s="32"/>
      <c r="D37" s="16"/>
      <c r="E37" s="33"/>
      <c r="F37" s="33"/>
      <c r="G37" s="33"/>
      <c r="H37" s="33"/>
      <c r="I37" s="33"/>
      <c r="J37" s="33"/>
      <c r="K37" s="34"/>
      <c r="L37" s="35"/>
    </row>
    <row r="38" spans="2:12" ht="15.75" x14ac:dyDescent="0.25">
      <c r="B38" s="32"/>
      <c r="C38" s="32"/>
      <c r="D38" s="16"/>
      <c r="E38" s="132" t="s">
        <v>26</v>
      </c>
      <c r="F38" s="133"/>
      <c r="G38" s="36">
        <f>SUM(G6:G36)</f>
        <v>0</v>
      </c>
      <c r="H38" s="12">
        <f>IF(G38="","",G38/$C$18)</f>
        <v>0</v>
      </c>
      <c r="I38" s="33"/>
      <c r="J38" s="33"/>
      <c r="L38" s="33"/>
    </row>
    <row r="39" spans="2:12" ht="15.75" x14ac:dyDescent="0.25">
      <c r="B39" s="32"/>
      <c r="C39" s="32"/>
      <c r="D39" s="16"/>
      <c r="E39" s="37"/>
      <c r="F39" s="37"/>
      <c r="G39" s="37"/>
      <c r="H39" s="38"/>
      <c r="I39" s="33"/>
      <c r="J39" s="33"/>
      <c r="L39" s="33"/>
    </row>
    <row r="40" spans="2:12" x14ac:dyDescent="0.25">
      <c r="B40" s="32"/>
      <c r="C40" s="32"/>
      <c r="D40" s="16"/>
      <c r="E40" s="33"/>
      <c r="I40" s="39"/>
      <c r="J40" s="39"/>
      <c r="K40" s="40" t="s">
        <v>42</v>
      </c>
      <c r="L40" s="31"/>
    </row>
    <row r="41" spans="2:12" x14ac:dyDescent="0.25">
      <c r="B41" s="32"/>
      <c r="C41" s="32"/>
      <c r="D41" s="16"/>
      <c r="E41" s="33"/>
      <c r="F41" s="33"/>
      <c r="G41" s="33"/>
      <c r="H41" s="33"/>
      <c r="I41" s="33"/>
      <c r="J41" s="33"/>
      <c r="K41" s="34"/>
      <c r="L41" s="33"/>
    </row>
    <row r="42" spans="2:12" x14ac:dyDescent="0.25">
      <c r="B42" s="33"/>
      <c r="C42" s="41"/>
      <c r="D42" s="16"/>
      <c r="E42" s="33"/>
      <c r="F42" s="33"/>
      <c r="G42" s="33"/>
      <c r="H42" s="33"/>
      <c r="I42" s="33"/>
      <c r="J42" s="33"/>
      <c r="K42" s="34"/>
      <c r="L42" s="33"/>
    </row>
    <row r="43" spans="2:12" x14ac:dyDescent="0.25">
      <c r="D43" s="16"/>
      <c r="E43" s="42"/>
      <c r="F43" s="42"/>
      <c r="G43" s="42"/>
      <c r="H43" s="42"/>
      <c r="I43" s="42"/>
      <c r="J43" s="42"/>
      <c r="K43" s="42"/>
      <c r="L43" s="42"/>
    </row>
    <row r="44" spans="2:12" ht="15" customHeight="1" x14ac:dyDescent="0.25">
      <c r="D44" s="42"/>
    </row>
    <row r="45" spans="2:12" ht="15" customHeight="1" x14ac:dyDescent="0.25"/>
    <row r="46" spans="2:12" ht="15" customHeight="1" x14ac:dyDescent="0.25"/>
    <row r="47" spans="2:12" ht="15" customHeight="1" x14ac:dyDescent="0.25"/>
    <row r="48" spans="2:12" ht="15" customHeight="1" x14ac:dyDescent="0.25"/>
    <row r="49" spans="2:12" ht="15" customHeight="1" x14ac:dyDescent="0.25"/>
    <row r="50" spans="2:12" ht="15" customHeight="1" x14ac:dyDescent="0.25"/>
    <row r="51" spans="2:12" ht="15" customHeight="1" x14ac:dyDescent="0.25"/>
    <row r="52" spans="2:12" ht="15" customHeight="1" x14ac:dyDescent="0.25"/>
    <row r="53" spans="2:12" ht="15" customHeight="1" x14ac:dyDescent="0.25"/>
    <row r="54" spans="2:12" ht="15" customHeight="1" x14ac:dyDescent="0.25"/>
    <row r="55" spans="2:12" ht="15" customHeight="1" x14ac:dyDescent="0.25">
      <c r="K55" s="80" t="s">
        <v>27</v>
      </c>
    </row>
    <row r="56" spans="2:12" x14ac:dyDescent="0.25">
      <c r="B56" s="116" t="s">
        <v>24</v>
      </c>
      <c r="C56" s="117"/>
      <c r="E56" s="120" t="s">
        <v>40</v>
      </c>
      <c r="F56" s="121"/>
      <c r="G56" s="121"/>
      <c r="H56" s="121"/>
      <c r="I56" s="121"/>
      <c r="J56" s="121"/>
      <c r="K56" s="122"/>
      <c r="L56" s="43"/>
    </row>
    <row r="57" spans="2:12" x14ac:dyDescent="0.25">
      <c r="B57" s="44" t="s">
        <v>25</v>
      </c>
      <c r="C57" s="45"/>
      <c r="E57" s="124"/>
      <c r="F57" s="125"/>
      <c r="G57" s="125"/>
      <c r="H57" s="125"/>
      <c r="I57" s="125"/>
      <c r="J57" s="76"/>
      <c r="K57" s="77"/>
    </row>
    <row r="58" spans="2:12" x14ac:dyDescent="0.25">
      <c r="B58" s="75" t="s">
        <v>59</v>
      </c>
      <c r="C58" s="45"/>
      <c r="E58" s="124"/>
      <c r="F58" s="125"/>
      <c r="G58" s="125"/>
      <c r="H58" s="125"/>
      <c r="I58" s="125"/>
      <c r="J58" s="76"/>
      <c r="K58" s="77"/>
    </row>
    <row r="59" spans="2:12" x14ac:dyDescent="0.25">
      <c r="B59" s="75" t="s">
        <v>52</v>
      </c>
      <c r="C59" s="82" t="s">
        <v>60</v>
      </c>
      <c r="E59" s="124"/>
      <c r="F59" s="125"/>
      <c r="G59" s="125"/>
      <c r="H59" s="125"/>
      <c r="I59" s="125"/>
      <c r="J59" s="76"/>
      <c r="K59" s="77"/>
    </row>
    <row r="60" spans="2:12" x14ac:dyDescent="0.25">
      <c r="B60" s="46"/>
      <c r="C60" s="47"/>
      <c r="E60" s="126"/>
      <c r="F60" s="127"/>
      <c r="G60" s="127"/>
      <c r="H60" s="127"/>
      <c r="I60" s="127"/>
      <c r="J60" s="78"/>
      <c r="K60" s="79"/>
    </row>
    <row r="61" spans="2:12" ht="15" customHeight="1" x14ac:dyDescent="0.25">
      <c r="B61" s="123" t="s">
        <v>51</v>
      </c>
      <c r="C61" s="123"/>
      <c r="D61" s="123"/>
      <c r="E61" s="123"/>
      <c r="F61" s="123"/>
      <c r="G61" s="123"/>
      <c r="H61" s="123"/>
      <c r="I61" s="119" t="s">
        <v>61</v>
      </c>
      <c r="J61" s="119"/>
      <c r="K61" s="119"/>
      <c r="L61" s="43"/>
    </row>
    <row r="62" spans="2:12" ht="15" customHeight="1" x14ac:dyDescent="0.25">
      <c r="D62" s="48"/>
      <c r="L62" s="81" t="s">
        <v>27</v>
      </c>
    </row>
    <row r="65" s="4" customFormat="1" ht="15" hidden="1" customHeight="1" x14ac:dyDescent="0.25"/>
    <row r="66" s="4" customFormat="1" ht="15" hidden="1" customHeight="1" x14ac:dyDescent="0.25"/>
    <row r="67" s="4" customFormat="1" ht="15" hidden="1" customHeight="1" x14ac:dyDescent="0.25"/>
    <row r="68" s="4" customFormat="1" ht="15" hidden="1" customHeight="1" x14ac:dyDescent="0.25"/>
  </sheetData>
  <sheetProtection algorithmName="SHA-512" hashValue="L/d+ab37gqPCi2X5M9Wm8WwJAdEE+XJ/rP0Pj7BqNFX0l4NbzdrM22/9137dPTjM2SuHYrrw8E833D5EvH5rNQ==" saltValue="OAERj3KG6VMYbEB7Fw0OhQ==" spinCount="100000" sheet="1" objects="1" scenarios="1"/>
  <mergeCells count="14">
    <mergeCell ref="K2:K3"/>
    <mergeCell ref="E5:F5"/>
    <mergeCell ref="B6:B7"/>
    <mergeCell ref="C6:C7"/>
    <mergeCell ref="E38:F38"/>
    <mergeCell ref="F3:H3"/>
    <mergeCell ref="D1:J2"/>
    <mergeCell ref="I61:K61"/>
    <mergeCell ref="E56:K56"/>
    <mergeCell ref="B61:H61"/>
    <mergeCell ref="E57:I57"/>
    <mergeCell ref="E59:I59"/>
    <mergeCell ref="E58:I58"/>
    <mergeCell ref="E60:I60"/>
  </mergeCells>
  <conditionalFormatting sqref="C13:C14">
    <cfRule type="cellIs" dxfId="21" priority="33" operator="lessThan">
      <formula>0</formula>
    </cfRule>
    <cfRule type="cellIs" dxfId="20" priority="34" operator="greaterThan">
      <formula>0</formula>
    </cfRule>
  </conditionalFormatting>
  <conditionalFormatting sqref="C24:C26">
    <cfRule type="expression" dxfId="19" priority="43">
      <formula>$C$17="Papéis"</formula>
    </cfRule>
  </conditionalFormatting>
  <conditionalFormatting sqref="E39:F39">
    <cfRule type="cellIs" dxfId="18" priority="1" operator="lessThan">
      <formula>0</formula>
    </cfRule>
    <cfRule type="cellIs" dxfId="17" priority="2" operator="greaterThan">
      <formula>0</formula>
    </cfRule>
    <cfRule type="expression" dxfId="16" priority="3">
      <formula>$E39=1</formula>
    </cfRule>
    <cfRule type="expression" dxfId="15" priority="4">
      <formula>$E39=7</formula>
    </cfRule>
  </conditionalFormatting>
  <conditionalFormatting sqref="F6:K36">
    <cfRule type="expression" dxfId="14" priority="15">
      <formula>$F6=7</formula>
    </cfRule>
    <cfRule type="expression" dxfId="13" priority="16">
      <formula>$F6=1</formula>
    </cfRule>
  </conditionalFormatting>
  <conditionalFormatting sqref="G38:G39">
    <cfRule type="expression" dxfId="12" priority="41">
      <formula>$E38=1</formula>
    </cfRule>
    <cfRule type="expression" dxfId="11" priority="42">
      <formula>$E38=7</formula>
    </cfRule>
  </conditionalFormatting>
  <conditionalFormatting sqref="G6:H36">
    <cfRule type="cellIs" dxfId="10" priority="27" operator="lessThan">
      <formula>0</formula>
    </cfRule>
    <cfRule type="cellIs" dxfId="9" priority="28" operator="greaterThan">
      <formula>0</formula>
    </cfRule>
  </conditionalFormatting>
  <conditionalFormatting sqref="G38:H39">
    <cfRule type="cellIs" dxfId="8" priority="25" operator="lessThan">
      <formula>0</formula>
    </cfRule>
    <cfRule type="cellIs" dxfId="7" priority="26" operator="greaterThan">
      <formula>0</formula>
    </cfRule>
  </conditionalFormatting>
  <conditionalFormatting sqref="I40:J40 L40">
    <cfRule type="expression" dxfId="6" priority="39">
      <formula>$E38=1</formula>
    </cfRule>
    <cfRule type="expression" dxfId="5" priority="40">
      <formula>$E38=7</formula>
    </cfRule>
  </conditionalFormatting>
  <conditionalFormatting sqref="J6:J36">
    <cfRule type="cellIs" dxfId="4" priority="10" operator="equal">
      <formula>"Ruim"</formula>
    </cfRule>
    <cfRule type="cellIs" dxfId="3" priority="11" operator="equal">
      <formula>"Neutro"</formula>
    </cfRule>
    <cfRule type="cellIs" dxfId="2" priority="12" operator="equal">
      <formula>"Bom"</formula>
    </cfRule>
  </conditionalFormatting>
  <conditionalFormatting sqref="K6:K36">
    <cfRule type="cellIs" dxfId="1" priority="17" operator="lessThan">
      <formula>0</formula>
    </cfRule>
    <cfRule type="cellIs" dxfId="0" priority="18" operator="greaterThan">
      <formula>0</formula>
    </cfRule>
  </conditionalFormatting>
  <dataValidations disablePrompts="1" count="2">
    <dataValidation type="list" allowBlank="1" showInputMessage="1" showErrorMessage="1" sqref="C17" xr:uid="{00000000-0002-0000-0000-000000000000}">
      <formula1>"Mini Índice, Mini Dólar, Papéis"</formula1>
    </dataValidation>
    <dataValidation type="list" allowBlank="1" showInputMessage="1" showErrorMessage="1" sqref="J6:J36" xr:uid="{00000000-0002-0000-0000-000001000000}">
      <formula1>"Bom,Neutro,Ruim"</formula1>
    </dataValidation>
  </dataValidations>
  <hyperlinks>
    <hyperlink ref="I61" r:id="rId1" xr:uid="{00000000-0004-0000-0000-000000000000}"/>
    <hyperlink ref="I61:K61" r:id="rId2" display="sac@wannainvest.com.br" xr:uid="{00000000-0004-0000-0000-000001000000}"/>
    <hyperlink ref="C59" r:id="rId3" display="live 2MV News" xr:uid="{259E21CC-3B6B-42C0-A31D-EFF93B4F9FE2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horizontalDpi="4294967293" verticalDpi="4294967293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79C5-9FBF-4AF9-A796-A7CAF120B268}">
  <sheetPr>
    <tabColor theme="9" tint="0.39997558519241921"/>
    <pageSetUpPr fitToPage="1"/>
  </sheetPr>
  <dimension ref="A1:U46"/>
  <sheetViews>
    <sheetView showGridLines="0" showRowColHeaders="0" zoomScaleNormal="100" zoomScaleSheetLayoutView="115" workbookViewId="0">
      <selection activeCell="B8" sqref="B8:Q34"/>
    </sheetView>
  </sheetViews>
  <sheetFormatPr defaultColWidth="0" defaultRowHeight="15" customHeight="1" zeroHeight="1" x14ac:dyDescent="0.25"/>
  <cols>
    <col min="1" max="2" width="3.7109375" style="85" customWidth="1"/>
    <col min="3" max="3" width="11.85546875" style="85" customWidth="1"/>
    <col min="4" max="4" width="7" style="85" customWidth="1"/>
    <col min="5" max="5" width="11.28515625" style="85" customWidth="1"/>
    <col min="6" max="7" width="9.140625" style="85" customWidth="1"/>
    <col min="8" max="8" width="6.42578125" style="85" customWidth="1"/>
    <col min="9" max="14" width="9.140625" style="85" customWidth="1"/>
    <col min="15" max="15" width="14.7109375" style="85" customWidth="1"/>
    <col min="16" max="16" width="3" style="85" customWidth="1"/>
    <col min="17" max="17" width="4.7109375" style="85" customWidth="1"/>
    <col min="18" max="18" width="4" style="85" customWidth="1"/>
    <col min="19" max="21" width="0" style="92" hidden="1" customWidth="1"/>
    <col min="22" max="16384" width="9.140625" style="92" hidden="1"/>
  </cols>
  <sheetData>
    <row r="1" spans="2:17" x14ac:dyDescent="0.25">
      <c r="C1" s="49"/>
      <c r="D1" s="49"/>
      <c r="E1" s="49"/>
      <c r="F1" s="49"/>
      <c r="G1" s="49"/>
      <c r="H1" s="49"/>
      <c r="I1" s="49"/>
    </row>
    <row r="2" spans="2:17" ht="15" customHeight="1" x14ac:dyDescent="0.25">
      <c r="B2" s="86"/>
      <c r="C2" s="50"/>
      <c r="D2" s="50"/>
      <c r="E2" s="50"/>
      <c r="F2" s="50"/>
      <c r="G2" s="50"/>
      <c r="H2" s="50"/>
      <c r="I2" s="50"/>
      <c r="J2" s="87"/>
      <c r="K2" s="87"/>
      <c r="L2" s="87"/>
      <c r="M2" s="87"/>
      <c r="N2" s="87"/>
      <c r="O2" s="87"/>
      <c r="P2" s="87"/>
      <c r="Q2" s="88"/>
    </row>
    <row r="3" spans="2:17" ht="15" customHeight="1" x14ac:dyDescent="0.25">
      <c r="B3" s="89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90"/>
    </row>
    <row r="4" spans="2:17" ht="15" customHeight="1" x14ac:dyDescent="0.25">
      <c r="B4" s="89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90"/>
    </row>
    <row r="5" spans="2:17" ht="15" customHeight="1" x14ac:dyDescent="0.25">
      <c r="B5" s="89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90"/>
    </row>
    <row r="6" spans="2:17" ht="15" customHeight="1" x14ac:dyDescent="0.25">
      <c r="B6" s="89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90"/>
    </row>
    <row r="7" spans="2:17" ht="23.25" x14ac:dyDescent="0.25">
      <c r="B7" s="89"/>
      <c r="C7" s="91" t="s">
        <v>53</v>
      </c>
      <c r="D7" s="49"/>
      <c r="E7" s="49"/>
      <c r="F7" s="49"/>
      <c r="G7" s="49"/>
      <c r="H7" s="49"/>
      <c r="I7" s="49"/>
      <c r="Q7" s="90"/>
    </row>
    <row r="8" spans="2:17" ht="15" customHeight="1" x14ac:dyDescent="0.25"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9"/>
    </row>
    <row r="9" spans="2:17" ht="15" customHeight="1" x14ac:dyDescent="0.25"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9"/>
    </row>
    <row r="10" spans="2:17" ht="15" customHeight="1" x14ac:dyDescent="0.25"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9"/>
    </row>
    <row r="11" spans="2:17" ht="15.75" customHeight="1" x14ac:dyDescent="0.25">
      <c r="B11" s="137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9"/>
    </row>
    <row r="12" spans="2:17" ht="15.75" customHeight="1" x14ac:dyDescent="0.25">
      <c r="B12" s="137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9"/>
    </row>
    <row r="13" spans="2:17" ht="15.75" customHeight="1" x14ac:dyDescent="0.25"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9"/>
    </row>
    <row r="14" spans="2:17" ht="15.75" customHeight="1" x14ac:dyDescent="0.25">
      <c r="B14" s="137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9"/>
    </row>
    <row r="15" spans="2:17" ht="15.75" customHeight="1" x14ac:dyDescent="0.25">
      <c r="B15" s="137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9"/>
    </row>
    <row r="16" spans="2:17" ht="15.75" customHeight="1" x14ac:dyDescent="0.25"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9"/>
    </row>
    <row r="17" spans="2:17" ht="15.75" customHeight="1" x14ac:dyDescent="0.25">
      <c r="B17" s="137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9"/>
    </row>
    <row r="18" spans="2:17" ht="15" customHeight="1" x14ac:dyDescent="0.25">
      <c r="B18" s="137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9"/>
    </row>
    <row r="19" spans="2:17" ht="15" customHeight="1" x14ac:dyDescent="0.25"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9"/>
    </row>
    <row r="20" spans="2:17" ht="15" customHeight="1" x14ac:dyDescent="0.25">
      <c r="B20" s="137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9"/>
    </row>
    <row r="21" spans="2:17" ht="15" customHeight="1" x14ac:dyDescent="0.25">
      <c r="B21" s="137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9"/>
    </row>
    <row r="22" spans="2:17" ht="15" customHeight="1" x14ac:dyDescent="0.25"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9"/>
    </row>
    <row r="23" spans="2:17" ht="15" customHeight="1" x14ac:dyDescent="0.25">
      <c r="B23" s="137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9"/>
    </row>
    <row r="24" spans="2:17" ht="15" customHeight="1" x14ac:dyDescent="0.25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ht="15" customHeight="1" x14ac:dyDescent="0.25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ht="15" customHeight="1" x14ac:dyDescent="0.25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ht="15" customHeight="1" x14ac:dyDescent="0.25">
      <c r="B27" s="137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9"/>
    </row>
    <row r="28" spans="2:17" ht="15" customHeight="1" x14ac:dyDescent="0.25"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9"/>
    </row>
    <row r="29" spans="2:17" ht="11.25" customHeight="1" x14ac:dyDescent="0.25">
      <c r="B29" s="137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9"/>
    </row>
    <row r="30" spans="2:17" ht="11.25" customHeight="1" x14ac:dyDescent="0.25">
      <c r="B30" s="137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9"/>
    </row>
    <row r="31" spans="2:17" ht="11.25" customHeight="1" x14ac:dyDescent="0.25">
      <c r="B31" s="137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9"/>
    </row>
    <row r="32" spans="2:17" ht="15" customHeight="1" x14ac:dyDescent="0.25">
      <c r="B32" s="137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9"/>
    </row>
    <row r="33" spans="1:18" ht="15" customHeight="1" x14ac:dyDescent="0.25">
      <c r="B33" s="137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</row>
    <row r="34" spans="1:18" ht="15" customHeight="1" x14ac:dyDescent="0.25">
      <c r="B34" s="140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</row>
    <row r="35" spans="1:18" ht="15" customHeight="1" x14ac:dyDescent="0.25">
      <c r="C35" s="93"/>
      <c r="D35" s="93"/>
      <c r="E35" s="93"/>
      <c r="F35" s="93"/>
      <c r="G35" s="93"/>
      <c r="H35" s="93"/>
      <c r="I35" s="92"/>
    </row>
    <row r="36" spans="1:18" ht="15" customHeight="1" x14ac:dyDescent="0.25">
      <c r="B36" s="86"/>
      <c r="C36" s="50"/>
      <c r="D36" s="50"/>
      <c r="E36" s="50"/>
      <c r="F36" s="50"/>
      <c r="G36" s="50"/>
      <c r="H36" s="50"/>
      <c r="I36" s="50"/>
      <c r="J36" s="87"/>
      <c r="K36" s="87"/>
      <c r="L36" s="87"/>
      <c r="M36" s="87"/>
      <c r="N36" s="87"/>
      <c r="O36" s="87"/>
      <c r="P36" s="87"/>
      <c r="Q36" s="88"/>
    </row>
    <row r="37" spans="1:18" x14ac:dyDescent="0.25">
      <c r="B37" s="89"/>
      <c r="G37" s="49"/>
      <c r="H37" s="49"/>
      <c r="I37" s="49"/>
      <c r="Q37" s="90"/>
    </row>
    <row r="38" spans="1:18" ht="18.75" x14ac:dyDescent="0.3">
      <c r="B38" s="89"/>
      <c r="F38" s="83"/>
      <c r="H38" s="84" t="s">
        <v>54</v>
      </c>
      <c r="I38" s="49"/>
      <c r="Q38" s="90"/>
    </row>
    <row r="39" spans="1:18" ht="18.75" x14ac:dyDescent="0.3">
      <c r="B39" s="89"/>
      <c r="D39" s="49"/>
      <c r="E39" s="94"/>
      <c r="F39" s="83"/>
      <c r="H39" s="84" t="s">
        <v>55</v>
      </c>
      <c r="I39" s="49"/>
      <c r="Q39" s="90"/>
    </row>
    <row r="40" spans="1:18" x14ac:dyDescent="0.25">
      <c r="B40" s="89"/>
      <c r="D40" s="49"/>
      <c r="E40" s="94"/>
      <c r="I40" s="49"/>
      <c r="Q40" s="90"/>
    </row>
    <row r="41" spans="1:18" x14ac:dyDescent="0.25">
      <c r="B41" s="95"/>
      <c r="C41" s="52"/>
      <c r="D41" s="52"/>
      <c r="E41" s="52"/>
      <c r="F41" s="52"/>
      <c r="G41" s="52"/>
      <c r="H41" s="52"/>
      <c r="I41" s="52"/>
      <c r="J41" s="96"/>
      <c r="K41" s="96"/>
      <c r="L41" s="96"/>
      <c r="M41" s="96"/>
      <c r="N41" s="96"/>
      <c r="O41" s="96"/>
      <c r="P41" s="96"/>
      <c r="Q41" s="97"/>
    </row>
    <row r="42" spans="1:18" x14ac:dyDescent="0.25">
      <c r="A42" s="143" t="s">
        <v>42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</row>
    <row r="43" spans="1:18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2"/>
      <c r="M43" s="98"/>
      <c r="N43" s="98"/>
      <c r="O43" s="98"/>
      <c r="P43" s="98"/>
      <c r="Q43" s="98"/>
      <c r="R43" s="99" t="s">
        <v>27</v>
      </c>
    </row>
    <row r="44" spans="1:18" hidden="1" x14ac:dyDescent="0.25"/>
    <row r="45" spans="1:18" hidden="1" x14ac:dyDescent="0.25"/>
    <row r="46" spans="1:18" hidden="1" x14ac:dyDescent="0.25"/>
  </sheetData>
  <sheetProtection algorithmName="SHA-512" hashValue="6hefI0vhsWh7z5okv5wj8cGOKiotmUxJGTDnyXPsw5QOjbMXJarqkzm5SHNsPcLBlNdZPv8XBW8G90ppOZg/bg==" saltValue="C1/rzdmCf3CvNC4QFJlZ1Q==" spinCount="100000" sheet="1" objects="1" scenarios="1" selectLockedCells="1" selectUnlockedCells="1"/>
  <mergeCells count="3">
    <mergeCell ref="C3:P6"/>
    <mergeCell ref="B8:Q34"/>
    <mergeCell ref="A42:R4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F967-75CB-4B0C-9FE6-493E91D91420}">
  <sheetPr>
    <tabColor theme="7"/>
    <pageSetUpPr fitToPage="1"/>
  </sheetPr>
  <dimension ref="A1:T49"/>
  <sheetViews>
    <sheetView showGridLines="0" showRowColHeaders="0" zoomScaleNormal="100" zoomScaleSheetLayoutView="115" workbookViewId="0">
      <selection activeCell="Q12" sqref="Q12"/>
    </sheetView>
  </sheetViews>
  <sheetFormatPr defaultColWidth="0" defaultRowHeight="15" customHeight="1" zeroHeight="1" x14ac:dyDescent="0.25"/>
  <cols>
    <col min="1" max="2" width="3.7109375" style="51" customWidth="1"/>
    <col min="3" max="3" width="10.7109375" style="51" customWidth="1"/>
    <col min="4" max="4" width="5.5703125" style="51" customWidth="1"/>
    <col min="5" max="5" width="11.28515625" style="51" customWidth="1"/>
    <col min="6" max="7" width="9.140625" style="51" customWidth="1"/>
    <col min="8" max="8" width="6.42578125" style="51" customWidth="1"/>
    <col min="9" max="14" width="9.140625" style="51" customWidth="1"/>
    <col min="15" max="15" width="15.42578125" style="51" customWidth="1"/>
    <col min="16" max="16" width="11.28515625" style="51" customWidth="1"/>
    <col min="17" max="17" width="4" style="51" customWidth="1"/>
    <col min="18" max="20" width="0" style="51" hidden="1" customWidth="1"/>
    <col min="21" max="16384" width="9.140625" style="51" hidden="1"/>
  </cols>
  <sheetData>
    <row r="1" spans="2:16" x14ac:dyDescent="0.25">
      <c r="C1" s="55"/>
      <c r="D1" s="55"/>
      <c r="E1" s="55"/>
      <c r="F1" s="55"/>
      <c r="G1" s="55"/>
      <c r="H1" s="55"/>
      <c r="I1" s="55"/>
    </row>
    <row r="2" spans="2:16" x14ac:dyDescent="0.25">
      <c r="B2" s="56"/>
      <c r="C2" s="57"/>
      <c r="D2" s="57"/>
      <c r="E2" s="57"/>
      <c r="F2" s="57"/>
      <c r="G2" s="57"/>
      <c r="H2" s="57"/>
      <c r="I2" s="57"/>
      <c r="J2" s="58"/>
      <c r="K2" s="58"/>
      <c r="L2" s="58"/>
      <c r="M2" s="58"/>
      <c r="N2" s="58"/>
      <c r="O2" s="58"/>
      <c r="P2" s="59"/>
    </row>
    <row r="3" spans="2:16" x14ac:dyDescent="0.25">
      <c r="B3" s="60"/>
      <c r="C3" s="55"/>
      <c r="D3" s="55"/>
      <c r="E3" s="55"/>
      <c r="F3" s="55"/>
      <c r="G3" s="55"/>
      <c r="H3" s="55"/>
      <c r="I3" s="55"/>
      <c r="P3" s="61"/>
    </row>
    <row r="4" spans="2:16" x14ac:dyDescent="0.25">
      <c r="B4" s="60"/>
      <c r="C4" s="55"/>
      <c r="D4" s="55"/>
      <c r="E4" s="55"/>
      <c r="F4" s="55"/>
      <c r="G4" s="55"/>
      <c r="H4" s="55"/>
      <c r="I4" s="55"/>
      <c r="P4" s="61"/>
    </row>
    <row r="5" spans="2:16" x14ac:dyDescent="0.25">
      <c r="B5" s="60"/>
      <c r="C5" s="55"/>
      <c r="D5" s="55"/>
      <c r="E5" s="55"/>
      <c r="F5" s="55"/>
      <c r="G5" s="55"/>
      <c r="H5" s="55"/>
      <c r="I5" s="55"/>
      <c r="P5" s="61"/>
    </row>
    <row r="6" spans="2:16" x14ac:dyDescent="0.25">
      <c r="B6" s="60"/>
      <c r="C6" s="55"/>
      <c r="D6" s="55"/>
      <c r="E6" s="55"/>
      <c r="F6" s="55"/>
      <c r="G6" s="55"/>
      <c r="H6" s="55"/>
      <c r="I6" s="55"/>
      <c r="P6" s="61"/>
    </row>
    <row r="7" spans="2:16" x14ac:dyDescent="0.25">
      <c r="B7" s="60"/>
      <c r="C7" s="55"/>
      <c r="D7" s="55"/>
      <c r="E7" s="55"/>
      <c r="F7" s="55"/>
      <c r="G7" s="55"/>
      <c r="H7" s="55"/>
      <c r="I7" s="55"/>
      <c r="P7" s="61"/>
    </row>
    <row r="8" spans="2:16" x14ac:dyDescent="0.25">
      <c r="B8" s="60"/>
      <c r="C8" s="55"/>
      <c r="D8" s="55"/>
      <c r="E8" s="55"/>
      <c r="F8" s="55"/>
      <c r="G8" s="55"/>
      <c r="H8" s="55"/>
      <c r="I8" s="55"/>
      <c r="P8" s="61"/>
    </row>
    <row r="9" spans="2:16" ht="21" x14ac:dyDescent="0.25">
      <c r="B9" s="60"/>
      <c r="C9" s="1" t="s">
        <v>0</v>
      </c>
      <c r="D9" s="62"/>
      <c r="E9" s="62"/>
      <c r="F9" s="62"/>
      <c r="G9" s="62"/>
      <c r="H9" s="62"/>
      <c r="I9" s="62"/>
      <c r="P9" s="61"/>
    </row>
    <row r="10" spans="2:16" x14ac:dyDescent="0.25">
      <c r="B10" s="60"/>
      <c r="C10" s="62"/>
      <c r="D10" s="62"/>
      <c r="E10" s="62"/>
      <c r="F10" s="62"/>
      <c r="G10" s="62"/>
      <c r="H10" s="62"/>
      <c r="I10" s="62"/>
      <c r="P10" s="61"/>
    </row>
    <row r="11" spans="2:16" ht="15.75" x14ac:dyDescent="0.25">
      <c r="B11" s="60"/>
      <c r="C11" s="63" t="s">
        <v>28</v>
      </c>
      <c r="D11" s="2" t="s">
        <v>62</v>
      </c>
      <c r="E11" s="64">
        <v>45566</v>
      </c>
      <c r="F11" s="62"/>
      <c r="G11" s="62"/>
      <c r="H11" s="62"/>
      <c r="I11" s="62"/>
      <c r="P11" s="61"/>
    </row>
    <row r="12" spans="2:16" ht="15.75" x14ac:dyDescent="0.25">
      <c r="B12" s="60"/>
      <c r="C12" s="63" t="s">
        <v>49</v>
      </c>
      <c r="D12" s="64"/>
      <c r="E12" s="64">
        <v>42736</v>
      </c>
      <c r="F12" s="62"/>
      <c r="G12" s="62"/>
      <c r="H12" s="62"/>
      <c r="I12" s="62"/>
      <c r="P12" s="61"/>
    </row>
    <row r="13" spans="2:16" ht="15.75" x14ac:dyDescent="0.25">
      <c r="B13" s="60"/>
      <c r="C13" s="63" t="s">
        <v>29</v>
      </c>
      <c r="D13" s="118" t="s">
        <v>35</v>
      </c>
      <c r="E13" s="66"/>
      <c r="F13" s="62" t="s">
        <v>56</v>
      </c>
      <c r="G13" s="62"/>
      <c r="H13" s="62"/>
      <c r="I13" s="62"/>
      <c r="P13" s="61"/>
    </row>
    <row r="14" spans="2:16" ht="15.75" x14ac:dyDescent="0.25">
      <c r="B14" s="60"/>
      <c r="C14" s="2"/>
      <c r="D14" s="2"/>
      <c r="E14" s="2"/>
      <c r="F14" s="62"/>
      <c r="G14" s="62"/>
      <c r="H14" s="62"/>
      <c r="I14" s="62"/>
      <c r="P14" s="61"/>
    </row>
    <row r="15" spans="2:16" ht="15.75" x14ac:dyDescent="0.25">
      <c r="B15" s="60"/>
      <c r="C15" s="63" t="s">
        <v>30</v>
      </c>
      <c r="D15" s="144" t="s">
        <v>43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5"/>
    </row>
    <row r="16" spans="2:16" ht="15.75" x14ac:dyDescent="0.25">
      <c r="B16" s="60"/>
      <c r="C16" s="63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5"/>
    </row>
    <row r="17" spans="2:16" ht="15.75" x14ac:dyDescent="0.25">
      <c r="B17" s="60"/>
      <c r="C17" s="62"/>
      <c r="D17" s="2"/>
      <c r="E17" s="62"/>
      <c r="F17" s="62"/>
      <c r="G17" s="62"/>
      <c r="H17" s="62"/>
      <c r="I17" s="62"/>
      <c r="P17" s="61"/>
    </row>
    <row r="18" spans="2:16" x14ac:dyDescent="0.25">
      <c r="B18" s="60"/>
      <c r="C18" s="100" t="s">
        <v>31</v>
      </c>
      <c r="D18" s="101"/>
      <c r="E18" s="101"/>
      <c r="F18" s="101"/>
      <c r="G18" s="101"/>
      <c r="H18" s="101"/>
      <c r="I18" s="101"/>
      <c r="J18" s="92"/>
      <c r="K18" s="92"/>
      <c r="L18" s="92"/>
      <c r="M18" s="92"/>
      <c r="N18" s="92"/>
      <c r="O18" s="92"/>
      <c r="P18" s="102"/>
    </row>
    <row r="19" spans="2:16" x14ac:dyDescent="0.25">
      <c r="B19" s="60"/>
      <c r="C19" s="100" t="s">
        <v>32</v>
      </c>
      <c r="D19" s="101"/>
      <c r="E19" s="101"/>
      <c r="F19" s="101"/>
      <c r="G19" s="101"/>
      <c r="H19" s="101"/>
      <c r="I19" s="101"/>
      <c r="J19" s="92"/>
      <c r="K19" s="92"/>
      <c r="L19" s="92"/>
      <c r="M19" s="92"/>
      <c r="N19" s="92"/>
      <c r="O19" s="92"/>
      <c r="P19" s="102"/>
    </row>
    <row r="20" spans="2:16" x14ac:dyDescent="0.25">
      <c r="B20" s="60"/>
      <c r="C20" s="100" t="s">
        <v>33</v>
      </c>
      <c r="D20" s="101"/>
      <c r="E20" s="101"/>
      <c r="F20" s="101"/>
      <c r="G20" s="101"/>
      <c r="H20" s="101"/>
      <c r="I20" s="101"/>
      <c r="J20" s="92"/>
      <c r="K20" s="92"/>
      <c r="L20" s="92"/>
      <c r="M20" s="92"/>
      <c r="N20" s="92"/>
      <c r="O20" s="92"/>
      <c r="P20" s="102"/>
    </row>
    <row r="21" spans="2:16" x14ac:dyDescent="0.25">
      <c r="B21" s="60"/>
      <c r="C21" s="101" t="s">
        <v>34</v>
      </c>
      <c r="D21" s="101"/>
      <c r="E21" s="101"/>
      <c r="F21" s="101"/>
      <c r="G21" s="101"/>
      <c r="H21" s="101"/>
      <c r="I21" s="74"/>
      <c r="J21" s="118" t="s">
        <v>57</v>
      </c>
      <c r="K21"/>
      <c r="L21"/>
      <c r="M21" s="92"/>
      <c r="N21" s="92"/>
      <c r="O21" s="92"/>
      <c r="P21" s="102"/>
    </row>
    <row r="22" spans="2:16" x14ac:dyDescent="0.25">
      <c r="B22" s="60"/>
      <c r="C22" s="103"/>
      <c r="D22" s="101"/>
      <c r="E22" s="101"/>
      <c r="F22" s="101"/>
      <c r="G22" s="101"/>
      <c r="H22" s="101"/>
      <c r="I22" s="65"/>
      <c r="J22" s="92"/>
      <c r="K22" s="92"/>
      <c r="L22" s="92"/>
      <c r="M22" s="92"/>
      <c r="N22" s="92"/>
      <c r="O22" s="92"/>
      <c r="P22" s="102"/>
    </row>
    <row r="23" spans="2:16" x14ac:dyDescent="0.25">
      <c r="B23" s="60"/>
      <c r="C23" s="146" t="s">
        <v>58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7"/>
    </row>
    <row r="24" spans="2:16" ht="15" customHeight="1" x14ac:dyDescent="0.25">
      <c r="B24" s="60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</row>
    <row r="25" spans="2:16" ht="11.25" customHeight="1" x14ac:dyDescent="0.25">
      <c r="B25" s="60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7"/>
    </row>
    <row r="26" spans="2:16" ht="11.25" customHeight="1" x14ac:dyDescent="0.25">
      <c r="B26" s="60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7"/>
    </row>
    <row r="27" spans="2:16" ht="11.25" customHeight="1" x14ac:dyDescent="0.25">
      <c r="B27" s="60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7"/>
    </row>
    <row r="28" spans="2:16" ht="15" customHeight="1" x14ac:dyDescent="0.25">
      <c r="B28" s="60"/>
      <c r="C28" s="148" t="s">
        <v>50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</row>
    <row r="29" spans="2:16" ht="15" customHeight="1" x14ac:dyDescent="0.25">
      <c r="B29" s="60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9"/>
    </row>
    <row r="30" spans="2:16" x14ac:dyDescent="0.25">
      <c r="B30" s="60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9"/>
    </row>
    <row r="31" spans="2:16" x14ac:dyDescent="0.25">
      <c r="B31" s="60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9"/>
    </row>
    <row r="32" spans="2:16" x14ac:dyDescent="0.25">
      <c r="B32" s="60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9"/>
    </row>
    <row r="33" spans="1:17" x14ac:dyDescent="0.25">
      <c r="B33" s="67"/>
      <c r="C33" s="68"/>
      <c r="D33" s="69"/>
      <c r="E33" s="69"/>
      <c r="F33" s="69"/>
      <c r="G33" s="69"/>
      <c r="H33" s="69"/>
      <c r="I33" s="69"/>
      <c r="J33" s="70"/>
      <c r="K33" s="70"/>
      <c r="L33" s="70"/>
      <c r="M33" s="70"/>
      <c r="N33" s="70"/>
      <c r="O33" s="70"/>
      <c r="P33" s="71"/>
    </row>
    <row r="34" spans="1:17" x14ac:dyDescent="0.25">
      <c r="C34" s="62"/>
      <c r="D34" s="62"/>
      <c r="E34" s="62"/>
      <c r="F34" s="62"/>
      <c r="G34" s="62"/>
      <c r="H34" s="62"/>
      <c r="I34" s="62"/>
    </row>
    <row r="35" spans="1:17" x14ac:dyDescent="0.25">
      <c r="B35" s="56"/>
      <c r="C35" s="57"/>
      <c r="D35" s="57"/>
      <c r="E35" s="57"/>
      <c r="F35" s="57"/>
      <c r="G35" s="57"/>
      <c r="H35" s="57"/>
      <c r="I35" s="57"/>
      <c r="J35" s="58"/>
      <c r="K35" s="58"/>
      <c r="L35" s="58"/>
      <c r="M35" s="58"/>
      <c r="N35" s="58"/>
      <c r="O35" s="58"/>
      <c r="P35" s="59"/>
    </row>
    <row r="36" spans="1:17" x14ac:dyDescent="0.25">
      <c r="B36" s="60"/>
      <c r="G36" s="55"/>
      <c r="H36" s="55"/>
      <c r="I36" s="55"/>
      <c r="P36" s="61"/>
    </row>
    <row r="37" spans="1:17" ht="18.75" x14ac:dyDescent="0.3">
      <c r="B37" s="60"/>
      <c r="F37" s="104"/>
      <c r="H37" s="84" t="s">
        <v>54</v>
      </c>
      <c r="I37" s="55"/>
      <c r="P37" s="61"/>
    </row>
    <row r="38" spans="1:17" ht="18.75" x14ac:dyDescent="0.3">
      <c r="B38" s="60"/>
      <c r="D38" s="55"/>
      <c r="E38" s="72"/>
      <c r="F38" s="104"/>
      <c r="H38" s="84" t="s">
        <v>55</v>
      </c>
      <c r="I38" s="55"/>
      <c r="P38" s="61"/>
    </row>
    <row r="39" spans="1:17" x14ac:dyDescent="0.25">
      <c r="B39" s="60"/>
      <c r="D39" s="55"/>
      <c r="E39" s="72"/>
      <c r="I39" s="55"/>
      <c r="P39" s="61"/>
    </row>
    <row r="40" spans="1:17" x14ac:dyDescent="0.25">
      <c r="B40" s="67"/>
      <c r="C40" s="73"/>
      <c r="D40" s="73"/>
      <c r="E40" s="73"/>
      <c r="F40" s="73"/>
      <c r="G40" s="73"/>
      <c r="H40" s="73"/>
      <c r="I40" s="73"/>
      <c r="J40" s="70"/>
      <c r="K40" s="70"/>
      <c r="L40" s="70"/>
      <c r="M40" s="70"/>
      <c r="N40" s="70"/>
      <c r="O40" s="70"/>
      <c r="P40" s="71"/>
    </row>
    <row r="41" spans="1:17" x14ac:dyDescent="0.25">
      <c r="A41" s="150" t="s">
        <v>42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</row>
    <row r="42" spans="1:17" x14ac:dyDescent="0.2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4" t="s">
        <v>27</v>
      </c>
    </row>
    <row r="49" ht="15" customHeight="1" x14ac:dyDescent="0.25"/>
  </sheetData>
  <sheetProtection algorithmName="SHA-512" hashValue="V3V1BMaMabj0AxwkdDsAzdB7IGHpwELPkS4d8jRj1UwTkpUBfYTtxizQfG8G5TR+GofvV2jADZ3l5sUpesdyMg==" saltValue="IBx9fi/jtUEbtezBfwU/Ow==" spinCount="100000" sheet="1" objects="1" scenarios="1" selectLockedCells="1" selectUnlockedCells="1"/>
  <mergeCells count="4">
    <mergeCell ref="D15:P16"/>
    <mergeCell ref="C23:P27"/>
    <mergeCell ref="C28:P32"/>
    <mergeCell ref="A41:Q41"/>
  </mergeCells>
  <hyperlinks>
    <hyperlink ref="D13" r:id="rId1" xr:uid="{B3760B09-0C57-40F3-A0D2-1A1D1953A230}"/>
    <hyperlink ref="J21" r:id="rId2" xr:uid="{39485114-DFA0-4D5B-957D-94F0C8B41B44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63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Calculadora de Sobrevivência</vt:lpstr>
      <vt:lpstr>Conteúdos</vt:lpstr>
      <vt:lpstr>Sobre</vt:lpstr>
      <vt:lpstr>'Calculadora de Sobrevivência'!Area_de_impressao</vt:lpstr>
      <vt:lpstr>Conteúdos!Area_de_impressao</vt:lpstr>
      <vt:lpstr>Sobre!Area_de_impressao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Garcia;Pensativamente Consultoria</dc:creator>
  <cp:lastModifiedBy>Diretor</cp:lastModifiedBy>
  <dcterms:created xsi:type="dcterms:W3CDTF">2017-11-22T00:49:33Z</dcterms:created>
  <dcterms:modified xsi:type="dcterms:W3CDTF">2025-07-03T16:23:53Z</dcterms:modified>
</cp:coreProperties>
</file>